
<file path=[Content_Types].xml><?xml version="1.0" encoding="utf-8"?>
<Types xmlns="http://schemas.openxmlformats.org/package/2006/content-types">
  <Override PartName="/xl/worksheets/sheet15.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iagrams/data1.xml" ContentType="application/vnd.openxmlformats-officedocument.drawingml.diagramData+xml"/>
  <Override PartName="/xl/diagrams/colors1.xml" ContentType="application/vnd.openxmlformats-officedocument.drawingml.diagramColors+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15" windowWidth="10815" windowHeight="9600" tabRatio="934" activeTab="1"/>
  </bookViews>
  <sheets>
    <sheet name="Title" sheetId="23" r:id="rId1"/>
    <sheet name="How to use the Tool" sheetId="19" r:id="rId2"/>
    <sheet name="1. A-3 Example" sheetId="20" r:id="rId3"/>
    <sheet name="2.Guidelines" sheetId="12" r:id="rId4"/>
    <sheet name="3. Sample Assessment" sheetId="16" r:id="rId5"/>
    <sheet name="4. What information is needed" sheetId="18" r:id="rId6"/>
    <sheet name="5. Checklist" sheetId="15" r:id="rId7"/>
    <sheet name="6. ValueStreamMap" sheetId="13" r:id="rId8"/>
    <sheet name="7. ProcessAttributes" sheetId="8" r:id="rId9"/>
    <sheet name="8. WasteID" sheetId="9" r:id="rId10"/>
    <sheet name="9. OEE" sheetId="7" r:id="rId11"/>
    <sheet name="10. OEEchart" sheetId="5" r:id="rId12"/>
    <sheet name="11. Takttimegraph" sheetId="11" r:id="rId13"/>
    <sheet name="12. Takttimecalc" sheetId="10" r:id="rId14"/>
    <sheet name="13. ActionPlan" sheetId="6" r:id="rId15"/>
    <sheet name="14. Sample Future State" sheetId="22" r:id="rId16"/>
    <sheet name="Sheet1" sheetId="21" r:id="rId17"/>
  </sheets>
  <definedNames>
    <definedName name="_xlnm.Print_Area" localSheetId="11">'10. OEEchart'!$B$1:$BP$44</definedName>
    <definedName name="_xlnm.Print_Area" localSheetId="12">'11. Takttimegraph'!$A$1:$N$38</definedName>
    <definedName name="_xlnm.Print_Area" localSheetId="14">'13. ActionPlan'!$A$1:$L$55</definedName>
    <definedName name="_xlnm.Print_Area" localSheetId="7">'6. ValueStreamMap'!$B$2:$G$132</definedName>
    <definedName name="_xlnm.Print_Area" localSheetId="8">'7. ProcessAttributes'!$B$2:$J$29</definedName>
    <definedName name="_xlnm.Print_Area" localSheetId="9">'8. WasteID'!$B$2:$O$26</definedName>
    <definedName name="_xlnm.Print_Area" localSheetId="10">'9. OEE'!$A$2:$O$55</definedName>
    <definedName name="_xlnm.Print_Area" localSheetId="0">Title!$A$1:$H$44</definedName>
    <definedName name="_xlnm.Print_Titles" localSheetId="14">'13. ActionPlan'!$7:$7</definedName>
    <definedName name="_xlnm.Print_Titles" localSheetId="15">'14. Sample Future State'!$1:$1</definedName>
    <definedName name="_xlnm.Print_Titles" localSheetId="4">'3. Sample Assessment'!$1:$1</definedName>
    <definedName name="_xlnm.Print_Titles" localSheetId="6">'5. Checklist'!$3:$3</definedName>
    <definedName name="Z_557CFF00_4F41_11D3_97C1_F949596ABD36_.wvu.PrintArea" localSheetId="11" hidden="1">'10. OEEchart'!$B$6:$BO$30</definedName>
    <definedName name="Z_F498AC84_1183_11D2_80D2_FC6C05C10000_.wvu.PrintArea" localSheetId="11" hidden="1">'10. OEEchart'!$C$6:$BO$26</definedName>
  </definedNames>
  <calcPr calcId="125725"/>
</workbook>
</file>

<file path=xl/calcChain.xml><?xml version="1.0" encoding="utf-8"?>
<calcChain xmlns="http://schemas.openxmlformats.org/spreadsheetml/2006/main">
  <c r="E122" i="22"/>
  <c r="D96"/>
  <c r="D91"/>
  <c r="E80"/>
  <c r="F71"/>
  <c r="E71"/>
  <c r="D71"/>
  <c r="D10" s="1"/>
  <c r="C71"/>
  <c r="C63"/>
  <c r="C33"/>
  <c r="C32"/>
  <c r="C31"/>
  <c r="C30"/>
  <c r="C29"/>
  <c r="C28"/>
  <c r="C27"/>
  <c r="C26"/>
  <c r="C25"/>
  <c r="C24"/>
  <c r="C23"/>
  <c r="C22"/>
  <c r="D19"/>
  <c r="E10"/>
  <c r="E9"/>
  <c r="D9"/>
  <c r="D8"/>
  <c r="C6" i="10"/>
  <c r="C22"/>
  <c r="C23"/>
  <c r="E79" i="16"/>
  <c r="E121"/>
  <c r="D90"/>
  <c r="D95"/>
  <c r="F97" s="1"/>
  <c r="F95"/>
  <c r="F90"/>
  <c r="C33"/>
  <c r="C32"/>
  <c r="C31"/>
  <c r="C30"/>
  <c r="C29"/>
  <c r="C28"/>
  <c r="C27"/>
  <c r="C62"/>
  <c r="C26"/>
  <c r="C25"/>
  <c r="C24"/>
  <c r="C23"/>
  <c r="D19"/>
  <c r="C22" s="1"/>
  <c r="D70"/>
  <c r="D10" s="1"/>
  <c r="E10"/>
  <c r="E9"/>
  <c r="C70"/>
  <c r="D9" s="1"/>
  <c r="F70"/>
  <c r="D8" s="1"/>
  <c r="E70"/>
  <c r="C25" i="10"/>
  <c r="D6" s="1"/>
  <c r="C8"/>
  <c r="C7"/>
  <c r="D22"/>
  <c r="D19"/>
  <c r="C17"/>
  <c r="C16"/>
  <c r="C15"/>
  <c r="C14"/>
  <c r="C13"/>
  <c r="C12"/>
  <c r="C11"/>
  <c r="C10"/>
  <c r="C9"/>
  <c r="G11" i="15"/>
  <c r="E42" i="13"/>
  <c r="F11" i="15"/>
  <c r="G10"/>
  <c r="G42" i="13"/>
  <c r="F9" i="15" s="1"/>
  <c r="G9"/>
  <c r="F42" i="13"/>
  <c r="D42"/>
  <c r="F10" i="15" s="1"/>
  <c r="E26" i="9"/>
  <c r="F26"/>
  <c r="G26"/>
  <c r="H26"/>
  <c r="I26"/>
  <c r="J26"/>
  <c r="K26"/>
  <c r="L26"/>
  <c r="F28" i="8"/>
  <c r="G28"/>
  <c r="H28"/>
  <c r="I28"/>
  <c r="N5" i="7"/>
  <c r="J16" s="1"/>
  <c r="H16"/>
  <c r="H21"/>
  <c r="J32"/>
  <c r="J34" s="1"/>
  <c r="J48"/>
  <c r="C9" i="6"/>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BF32" i="5"/>
  <c r="BH32"/>
  <c r="BJ32"/>
  <c r="BF33"/>
  <c r="BH33"/>
  <c r="BJ33"/>
  <c r="AR32"/>
  <c r="AT32"/>
  <c r="AV32"/>
  <c r="AR33"/>
  <c r="AT33"/>
  <c r="AV33"/>
  <c r="AD32"/>
  <c r="AF32"/>
  <c r="AH32"/>
  <c r="AD33"/>
  <c r="AF33"/>
  <c r="AH33"/>
  <c r="P32"/>
  <c r="R32"/>
  <c r="T32"/>
  <c r="P33"/>
  <c r="R33"/>
  <c r="T33"/>
  <c r="BN33"/>
  <c r="BN32"/>
  <c r="BL33"/>
  <c r="BL32"/>
  <c r="BD33"/>
  <c r="BD32"/>
  <c r="BB33"/>
  <c r="BB32"/>
  <c r="AZ33"/>
  <c r="AZ32"/>
  <c r="AX33"/>
  <c r="AX32"/>
  <c r="AP33"/>
  <c r="AP32"/>
  <c r="AN33"/>
  <c r="AN32"/>
  <c r="AL33"/>
  <c r="AL32"/>
  <c r="AJ33"/>
  <c r="AJ32"/>
  <c r="AB33"/>
  <c r="AB32"/>
  <c r="Z33"/>
  <c r="Z32"/>
  <c r="X33"/>
  <c r="X32"/>
  <c r="V33"/>
  <c r="V32"/>
  <c r="N33"/>
  <c r="N32"/>
  <c r="L33"/>
  <c r="L32"/>
  <c r="F33"/>
  <c r="F32"/>
  <c r="F6"/>
  <c r="H33"/>
  <c r="H32"/>
  <c r="H6" s="1"/>
  <c r="J33"/>
  <c r="J32"/>
  <c r="G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G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G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G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G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G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G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G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G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G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G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G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G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27"/>
  <c r="BP25" s="1"/>
  <c r="H18"/>
  <c r="F18"/>
  <c r="H17"/>
  <c r="F17"/>
  <c r="H16"/>
  <c r="F16"/>
  <c r="H15"/>
  <c r="F15"/>
  <c r="H14"/>
  <c r="F14"/>
  <c r="H13"/>
  <c r="F13"/>
  <c r="H12"/>
  <c r="F12"/>
  <c r="H11"/>
  <c r="F11"/>
  <c r="H10"/>
  <c r="F10"/>
  <c r="H9"/>
  <c r="F9"/>
  <c r="H8"/>
  <c r="F8"/>
  <c r="H7"/>
  <c r="F7"/>
  <c r="J21" i="7"/>
  <c r="F91" i="22" l="1"/>
  <c r="F98"/>
  <c r="F96"/>
  <c r="N23" i="7"/>
  <c r="H30" s="1"/>
  <c r="D8" i="10"/>
  <c r="E20" i="15" s="1"/>
  <c r="D13" i="10"/>
  <c r="E25" i="15" s="1"/>
  <c r="D7" i="10"/>
  <c r="E7" s="1"/>
  <c r="D16"/>
  <c r="D17"/>
  <c r="E17" s="1"/>
  <c r="D12"/>
  <c r="E24" i="15" s="1"/>
  <c r="D9" i="10"/>
  <c r="E21" i="15" s="1"/>
  <c r="E104" i="16"/>
  <c r="D106" s="1"/>
  <c r="D108" s="1"/>
  <c r="F111" s="1"/>
  <c r="E122" s="1"/>
  <c r="F124" s="1"/>
  <c r="F127" s="1"/>
  <c r="Z42" i="5"/>
  <c r="Z41"/>
  <c r="E19" i="15"/>
  <c r="D14" i="10"/>
  <c r="D10"/>
  <c r="D15"/>
  <c r="E15" s="1"/>
  <c r="D11"/>
  <c r="E11" s="1"/>
  <c r="E13"/>
  <c r="E12" l="1"/>
  <c r="E105" i="22"/>
  <c r="D107" s="1"/>
  <c r="D109" s="1"/>
  <c r="F112" s="1"/>
  <c r="E123" s="1"/>
  <c r="F125" s="1"/>
  <c r="F128" s="1"/>
  <c r="E8" i="10"/>
  <c r="N37" i="7"/>
  <c r="J49" s="1"/>
  <c r="N51" s="1"/>
  <c r="N54" s="1"/>
  <c r="E32" i="15" s="1"/>
  <c r="E9" i="10"/>
  <c r="E29" i="15"/>
  <c r="E28"/>
  <c r="E16" i="10"/>
  <c r="E27" i="15"/>
  <c r="E6" i="10"/>
  <c r="E18" i="15"/>
  <c r="E14" i="10"/>
  <c r="E26" i="15"/>
  <c r="E10" i="10"/>
  <c r="E22" i="15"/>
  <c r="E23"/>
</calcChain>
</file>

<file path=xl/comments1.xml><?xml version="1.0" encoding="utf-8"?>
<comments xmlns="http://schemas.openxmlformats.org/spreadsheetml/2006/main">
  <authors>
    <author>Bob Kerr</author>
  </authors>
  <commentList>
    <comment ref="F8" authorId="0">
      <text>
        <r>
          <rPr>
            <b/>
            <sz val="9"/>
            <color indexed="81"/>
            <rFont val="Tahoma"/>
            <family val="2"/>
          </rPr>
          <t>Enter the number of process steps listed on the Value Stream Map</t>
        </r>
        <r>
          <rPr>
            <sz val="9"/>
            <color indexed="81"/>
            <rFont val="Tahoma"/>
            <family val="2"/>
          </rPr>
          <t xml:space="preserve">
</t>
        </r>
      </text>
    </comment>
    <comment ref="G14" authorId="0">
      <text>
        <r>
          <rPr>
            <b/>
            <sz val="9"/>
            <color indexed="81"/>
            <rFont val="Tahoma"/>
            <family val="2"/>
          </rPr>
          <t xml:space="preserve">Enter the customer demand 
</t>
        </r>
        <r>
          <rPr>
            <sz val="9"/>
            <color indexed="81"/>
            <rFont val="Tahoma"/>
            <family val="2"/>
          </rPr>
          <t xml:space="preserve">
</t>
        </r>
      </text>
    </comment>
    <comment ref="G15" authorId="0">
      <text>
        <r>
          <rPr>
            <b/>
            <sz val="9"/>
            <color indexed="81"/>
            <rFont val="Tahoma"/>
            <family val="2"/>
          </rPr>
          <t>Enter the time available for processing</t>
        </r>
        <r>
          <rPr>
            <sz val="9"/>
            <color indexed="81"/>
            <rFont val="Tahoma"/>
            <family val="2"/>
          </rPr>
          <t xml:space="preserve">
</t>
        </r>
      </text>
    </comment>
  </commentList>
</comments>
</file>

<file path=xl/sharedStrings.xml><?xml version="1.0" encoding="utf-8"?>
<sst xmlns="http://schemas.openxmlformats.org/spreadsheetml/2006/main" count="703" uniqueCount="303">
  <si>
    <t>EQUIPMENT / PROCESS:</t>
  </si>
  <si>
    <t>MONTH &amp; YEAR:</t>
  </si>
  <si>
    <t>GOOD</t>
  </si>
  <si>
    <t>≥100%</t>
  </si>
  <si>
    <t>X</t>
  </si>
  <si>
    <t>EXAMPLE</t>
  </si>
  <si>
    <t>≤9%</t>
  </si>
  <si>
    <t>Date:</t>
  </si>
  <si>
    <t xml:space="preserve">Last  Months OE Average :   </t>
  </si>
  <si>
    <t>Day</t>
  </si>
  <si>
    <t>Aft</t>
  </si>
  <si>
    <t>Ex</t>
  </si>
  <si>
    <t># of Operators</t>
  </si>
  <si>
    <t>Total Parts Made</t>
  </si>
  <si>
    <t>Both</t>
  </si>
  <si>
    <t>Scheduled Run Time
(mins/shift)</t>
  </si>
  <si>
    <t>Operational Effectiveness</t>
  </si>
  <si>
    <t>Total Good Parts = The number of good parts made for the shift</t>
  </si>
  <si>
    <t>Design Cycle time = The number of parts expected to be made in one shift / the number of hours in a shift</t>
  </si>
  <si>
    <t>This Month's OE Average:</t>
  </si>
  <si>
    <t>Scheduled Run Time = The number of minutes planned for the shift</t>
  </si>
  <si>
    <t>Operational Effectiveness = 100 x Total Good Parts x Design Cycle Time / Scheduled Run Time</t>
  </si>
  <si>
    <t>Step 1: Fill out 'Scheduled Run Time' at beginning of day</t>
  </si>
  <si>
    <t>Step 2: Fill out 'Total Good Parts' at end of day</t>
  </si>
  <si>
    <t>Step 3: Calculate and chart the 'Operational Effectiveness'</t>
  </si>
  <si>
    <t>Example: The machine was down for an unplanned 30 mins (This does not change Scheduled Run Time)</t>
  </si>
  <si>
    <r>
      <t>OK</t>
    </r>
    <r>
      <rPr>
        <sz val="22"/>
        <rFont val="Arial"/>
        <family val="2"/>
      </rPr>
      <t xml:space="preserve">
</t>
    </r>
    <r>
      <rPr>
        <sz val="16"/>
        <rFont val="Arial"/>
        <family val="2"/>
      </rPr>
      <t>Record problems and notify Supervisor</t>
    </r>
  </si>
  <si>
    <r>
      <t>BAD</t>
    </r>
    <r>
      <rPr>
        <sz val="28"/>
        <rFont val="Arial"/>
        <family val="2"/>
      </rPr>
      <t xml:space="preserve">
</t>
    </r>
    <r>
      <rPr>
        <sz val="16"/>
        <rFont val="Arial"/>
        <family val="2"/>
      </rPr>
      <t>Record problems and notify Supervisor ASAP</t>
    </r>
  </si>
  <si>
    <r>
      <t>Total Good Parts</t>
    </r>
    <r>
      <rPr>
        <b/>
        <sz val="16"/>
        <rFont val="Arial"/>
        <family val="2"/>
      </rPr>
      <t xml:space="preserve"> (pieces/shift)</t>
    </r>
  </si>
  <si>
    <r>
      <t xml:space="preserve">Design Cycle Time
</t>
    </r>
    <r>
      <rPr>
        <b/>
        <sz val="16"/>
        <rFont val="Arial"/>
        <family val="2"/>
      </rPr>
      <t>(mins/piece)</t>
    </r>
  </si>
  <si>
    <r>
      <t>Typical</t>
    </r>
    <r>
      <rPr>
        <sz val="16"/>
        <rFont val="Arial"/>
        <family val="2"/>
      </rPr>
      <t xml:space="preserve"> Scheduled Run Time (no planned meetings etc.): </t>
    </r>
    <r>
      <rPr>
        <b/>
        <sz val="16"/>
        <color indexed="12"/>
        <rFont val="Arial"/>
        <family val="2"/>
      </rPr>
      <t>Day Shift = 420 min</t>
    </r>
    <r>
      <rPr>
        <sz val="16"/>
        <rFont val="Arial"/>
        <family val="2"/>
      </rPr>
      <t xml:space="preserve">   </t>
    </r>
    <r>
      <rPr>
        <b/>
        <sz val="16"/>
        <color indexed="10"/>
        <rFont val="Arial"/>
        <family val="2"/>
      </rPr>
      <t>Afternoon shift = 390 min</t>
    </r>
  </si>
  <si>
    <r>
      <t xml:space="preserve">Example: A Day Shift with a 40 minute </t>
    </r>
    <r>
      <rPr>
        <u/>
        <sz val="16"/>
        <rFont val="Arial"/>
        <family val="2"/>
      </rPr>
      <t>planned</t>
    </r>
    <r>
      <rPr>
        <sz val="16"/>
        <rFont val="Arial"/>
        <family val="2"/>
      </rPr>
      <t xml:space="preserve"> safety meeting = 380 mins</t>
    </r>
  </si>
  <si>
    <t>Goals and Objectives</t>
  </si>
  <si>
    <t xml:space="preserve">   •  </t>
  </si>
  <si>
    <t>Step in Process</t>
  </si>
  <si>
    <t>Item #</t>
  </si>
  <si>
    <t>Issue</t>
  </si>
  <si>
    <t>Action Item</t>
  </si>
  <si>
    <t>Level of Control</t>
  </si>
  <si>
    <t>Impact to Department</t>
  </si>
  <si>
    <t>Implementation Effort</t>
  </si>
  <si>
    <t>Open Date</t>
  </si>
  <si>
    <t>Completion %</t>
  </si>
  <si>
    <t>Completion Date</t>
  </si>
  <si>
    <t xml:space="preserve"> </t>
  </si>
  <si>
    <t>Controllable</t>
  </si>
  <si>
    <t>Major</t>
  </si>
  <si>
    <t>Non-Controllable</t>
  </si>
  <si>
    <t>Minor</t>
  </si>
  <si>
    <t>Difficult</t>
  </si>
  <si>
    <t>OVERALL EQUIPMENT EFFECTIVESS</t>
  </si>
  <si>
    <t>WORKSHEET</t>
  </si>
  <si>
    <t>Take out planned downtime for PM, Lunches,</t>
  </si>
  <si>
    <t># of Shifts</t>
  </si>
  <si>
    <t>Breaks, meetings and other known activities</t>
  </si>
  <si>
    <t>DOWNTIME LOSSES (During time period of analysis)</t>
  </si>
  <si>
    <t># OF MAJOR BREAKDOWN EVENTS</t>
  </si>
  <si>
    <t>=</t>
  </si>
  <si>
    <t>%</t>
  </si>
  <si>
    <t># OF SET-UPS</t>
  </si>
  <si>
    <t>SPEED LOSES (During time period of analysis)</t>
  </si>
  <si>
    <t>ACTUAL OUTPUT OF PARTS DURING ANALYSIS PERIOD</t>
  </si>
  <si>
    <t xml:space="preserve">OPERATING TIME </t>
  </si>
  <si>
    <t>÷</t>
  </si>
  <si>
    <t>ACTUAL / EXPECTED = PERFORMANCE FACTOR</t>
  </si>
  <si>
    <t xml:space="preserve">OPERATING TIME = </t>
  </si>
  <si>
    <t>DEFECT LOSSES</t>
  </si>
  <si>
    <t>% OF PARTS PRODUCED SCRAPPED AT SET-UP, AT</t>
  </si>
  <si>
    <t>MACHINE, OR LATER IN THE PROCESS FLOW</t>
  </si>
  <si>
    <t>100% - REWORK% AND SCRAP % = YIELD</t>
  </si>
  <si>
    <t>x</t>
  </si>
  <si>
    <t>NET OPERATION TIME =</t>
  </si>
  <si>
    <t>OVERALL EQUIPMENT EFFECTIVESS = VALUE ADDED OPERATING TIME / AVAILABLE TIME</t>
  </si>
  <si>
    <t>Process Attributes Worksheet</t>
  </si>
  <si>
    <t>Process:</t>
  </si>
  <si>
    <t>Step #</t>
  </si>
  <si>
    <t>Work Content</t>
  </si>
  <si>
    <t>Totals</t>
  </si>
  <si>
    <t>Waste Identification Worksheet</t>
  </si>
  <si>
    <t>Area</t>
  </si>
  <si>
    <t>Overproduction</t>
  </si>
  <si>
    <t>Waiting</t>
  </si>
  <si>
    <t>Transportation</t>
  </si>
  <si>
    <t>Inappropriate Processing</t>
  </si>
  <si>
    <t>Unnecessary Inventory</t>
  </si>
  <si>
    <t>Unnecessary Motion</t>
  </si>
  <si>
    <t>Defects</t>
  </si>
  <si>
    <t>Other</t>
  </si>
  <si>
    <t>Description</t>
  </si>
  <si>
    <t xml:space="preserve">Totals   </t>
  </si>
  <si>
    <t>Cycle</t>
  </si>
  <si>
    <t>TAKT</t>
  </si>
  <si>
    <t>Number</t>
  </si>
  <si>
    <t>Time</t>
  </si>
  <si>
    <t>TAKT Time          =</t>
  </si>
  <si>
    <t>Customer Demand</t>
  </si>
  <si>
    <t>Person Responsible</t>
  </si>
  <si>
    <t>Process Time (Mins)</t>
  </si>
  <si>
    <t>Walk Time/Distance (Mins/Feet)</t>
  </si>
  <si>
    <t>Value Added Time         (Mins)</t>
  </si>
  <si>
    <t>Takt Time Calculation</t>
  </si>
  <si>
    <t xml:space="preserve">Available Time </t>
  </si>
  <si>
    <t>Shift         Duration (Mins)</t>
  </si>
  <si>
    <t>Lunch Duration (Mins)/Shift</t>
  </si>
  <si>
    <t>Total Break Duration (Mins)/Shift</t>
  </si>
  <si>
    <t>AVG TIME LOST DURING EACH EVENT (Mins)</t>
  </si>
  <si>
    <t>TIME LOST TO BREAKDOWNS (Mins)</t>
  </si>
  <si>
    <t>AVG SET-UP TIME PER SET-UP (Mins)</t>
  </si>
  <si>
    <t>TIME LOST TO SET-UP (Mins)</t>
  </si>
  <si>
    <t>TOTAL AVAILABLE TIME(Mins)</t>
  </si>
  <si>
    <t>OPERATING TIME (Available Time - breakdown time - set-up time) (Mins)</t>
  </si>
  <si>
    <t>NET OPERATING TIME (Operating Time x Performance Factor) (Mins)</t>
  </si>
  <si>
    <t>VALUE-ADDED OPERATING TIME (Mins)</t>
  </si>
  <si>
    <t>Action Plan Register</t>
  </si>
  <si>
    <t xml:space="preserve">Champion </t>
  </si>
  <si>
    <t>To calculate the time the machine or line is scheduled to be working:</t>
  </si>
  <si>
    <t>Value Stream Map the process</t>
  </si>
  <si>
    <t>Inventory</t>
  </si>
  <si>
    <t>Process 1</t>
  </si>
  <si>
    <t>Process 2</t>
  </si>
  <si>
    <t>Process 3</t>
  </si>
  <si>
    <t>Process 4</t>
  </si>
  <si>
    <t>Process 5</t>
  </si>
  <si>
    <t>Process 6</t>
  </si>
  <si>
    <t>Process 7</t>
  </si>
  <si>
    <t>Process 8</t>
  </si>
  <si>
    <t>Process 9</t>
  </si>
  <si>
    <t>Process 10</t>
  </si>
  <si>
    <t>Process 11</t>
  </si>
  <si>
    <t>Process 12</t>
  </si>
  <si>
    <t>Cycle Time</t>
  </si>
  <si>
    <t>Changeover Time</t>
  </si>
  <si>
    <t>% Yield</t>
  </si>
  <si>
    <t>List the process identification in several words such as "Plant seeds"</t>
  </si>
  <si>
    <t>The actual time spent DOING the process with no interruptions.</t>
  </si>
  <si>
    <t>The time required to change from one product or process to the next</t>
  </si>
  <si>
    <t>Step 4: Record all planned and unplanned down time if necessary</t>
  </si>
  <si>
    <t>What is the yield of the process. Enter between 0-100 percent.</t>
  </si>
  <si>
    <t>Please note, each of the tools can be used electronically and also can be printed out.</t>
  </si>
  <si>
    <t>Unit: Seconds, Minutes, Days, Weeks, Months</t>
  </si>
  <si>
    <t>Click here when done</t>
  </si>
  <si>
    <t>How much inventory is after the process?</t>
  </si>
  <si>
    <t>Unit: Days, Weeks, Months</t>
  </si>
  <si>
    <t>Value added time</t>
  </si>
  <si>
    <t>units</t>
  </si>
  <si>
    <r>
      <t xml:space="preserve">Total </t>
    </r>
    <r>
      <rPr>
        <b/>
        <sz val="8"/>
        <rFont val="Times New Roman"/>
        <family val="1"/>
      </rPr>
      <t>(filled automatically)</t>
    </r>
  </si>
  <si>
    <t>Number of Process Steps</t>
  </si>
  <si>
    <t>Enter Unit measure:</t>
  </si>
  <si>
    <t>Percentage</t>
  </si>
  <si>
    <t>VSM  (click here)</t>
  </si>
  <si>
    <t>LEGEND:</t>
  </si>
  <si>
    <t>If blank, fill in manually</t>
  </si>
  <si>
    <t>If Red, no need to fill. Will be calculated</t>
  </si>
  <si>
    <t>If Green, no need to fill in, will be transferred</t>
  </si>
  <si>
    <t>Available Time</t>
  </si>
  <si>
    <t>Takt Time</t>
  </si>
  <si>
    <t>TAKT time  
(click here)</t>
  </si>
  <si>
    <t>What is the customer demand?</t>
  </si>
  <si>
    <t>Which processes are we not meeting customer demand?</t>
  </si>
  <si>
    <t>Process</t>
  </si>
  <si>
    <t>If yellow, MUST be filled in manually</t>
  </si>
  <si>
    <t>Time spent on Changeovers</t>
  </si>
  <si>
    <t>Click here after review</t>
  </si>
  <si>
    <t>Difference</t>
  </si>
  <si>
    <t>CYCLE TIME (refer to Value Stream Map)</t>
  </si>
  <si>
    <t>OUTPUT in Operating Time</t>
  </si>
  <si>
    <t>% OF ITEMS REWORKED</t>
  </si>
  <si>
    <t>What is the target operational effectiveness?</t>
  </si>
  <si>
    <t>Source</t>
  </si>
  <si>
    <t>Fill out processes on value stream map tab.</t>
  </si>
  <si>
    <t>Enter data here. See chart on grey tab takt time graph</t>
  </si>
  <si>
    <t>Will be populated with processes that do not meet customer demand</t>
  </si>
  <si>
    <t>Select one of the above processes and evaluate</t>
  </si>
  <si>
    <t>What are the questions to ask?</t>
  </si>
  <si>
    <t>Do we have a proven process?</t>
  </si>
  <si>
    <t>Has the process been tested in our application?</t>
  </si>
  <si>
    <t>Have we considered stability?</t>
  </si>
  <si>
    <t>Have we considered reliability?</t>
  </si>
  <si>
    <t>Is the automation predictable?</t>
  </si>
  <si>
    <t>What is the short term risk?</t>
  </si>
  <si>
    <t>What is the long term risk?</t>
  </si>
  <si>
    <t>Is it safe?</t>
  </si>
  <si>
    <t>What is the cost of automation?</t>
  </si>
  <si>
    <t>What is the expected payback?</t>
  </si>
  <si>
    <t>What prompts us to choose the right level of automation</t>
  </si>
  <si>
    <t>Click Here to enter chart in Excel</t>
  </si>
  <si>
    <t>Value Stream Map Example</t>
  </si>
  <si>
    <t>Click Here to Return to Checklist</t>
  </si>
  <si>
    <t>Click Here for Sample documents</t>
  </si>
  <si>
    <t>minutes</t>
  </si>
  <si>
    <t>days</t>
  </si>
  <si>
    <t>Mix</t>
  </si>
  <si>
    <t>Dough Sheeter</t>
  </si>
  <si>
    <t>Cut Cookies</t>
  </si>
  <si>
    <t>Bake Cookies</t>
  </si>
  <si>
    <t>Cool cookies</t>
  </si>
  <si>
    <t>Package</t>
  </si>
  <si>
    <t>0</t>
  </si>
  <si>
    <t>week</t>
  </si>
  <si>
    <t>yes</t>
  </si>
  <si>
    <t>Leveraged Best Practice from industry association</t>
  </si>
  <si>
    <t>Equipment is supported and new technology</t>
  </si>
  <si>
    <t>Production levels are known</t>
  </si>
  <si>
    <t>Employees will not be able to learn new technology</t>
  </si>
  <si>
    <t>Market changes</t>
  </si>
  <si>
    <t>Yes. Safety rails and emergency stop.</t>
  </si>
  <si>
    <t>6 months</t>
  </si>
  <si>
    <t>Where the cycle time is greater than the takt time will be processes where customer demand is not being met.</t>
  </si>
  <si>
    <t>Sample: Cut Cookies</t>
  </si>
  <si>
    <t>Locate automated cutter to replace manual method</t>
  </si>
  <si>
    <t>T. Warren</t>
  </si>
  <si>
    <t>Enter target process</t>
  </si>
  <si>
    <t>Cut cookies</t>
  </si>
  <si>
    <t>Cycle time for each process step</t>
  </si>
  <si>
    <t>OEE</t>
  </si>
  <si>
    <t>VSM</t>
  </si>
  <si>
    <t>The actual time spent doing the process. This should represent a sample of the actual process and not standard times in a computer program</t>
  </si>
  <si>
    <t>Stopwatch</t>
  </si>
  <si>
    <t>Yield Data</t>
  </si>
  <si>
    <t>This represents the actual output of a process. If 100 "units" enter into the process, how many are out put? What is loss due to scrap, rework, or waste?</t>
  </si>
  <si>
    <t>Inventory Levels</t>
  </si>
  <si>
    <t>Go see at this time</t>
  </si>
  <si>
    <t xml:space="preserve">Inventory is measured to determine the non-value added time in the process and to determine where potential </t>
  </si>
  <si>
    <t>Changeover time (setup time)</t>
  </si>
  <si>
    <t>The last good piece of part A to the first good piece of part B</t>
  </si>
  <si>
    <t>Customer demand</t>
  </si>
  <si>
    <t>What is the customer demand for this product/service?</t>
  </si>
  <si>
    <t>Number of shifts run on process</t>
  </si>
  <si>
    <t>Helps to determine available time</t>
  </si>
  <si>
    <t>Number of setups required at process</t>
  </si>
  <si>
    <t>Actual output from process</t>
  </si>
  <si>
    <t>Number of parts/services provided</t>
  </si>
  <si>
    <t>Pen and Paper</t>
  </si>
  <si>
    <t>Equipment Manual</t>
  </si>
  <si>
    <t>Data Collection</t>
  </si>
  <si>
    <t>Computer Report</t>
  </si>
  <si>
    <t>Ask Process Owners</t>
  </si>
  <si>
    <t>Information Needed</t>
  </si>
  <si>
    <t>Source                        Fill out processes on value stream map tab.</t>
  </si>
  <si>
    <t>Value Stream Map Creation</t>
  </si>
  <si>
    <t>Review</t>
  </si>
  <si>
    <t>Complete the Analysis box on the A-3 from following the guidelines on the A-3 and utilizing the following steps for the automation tool.   The following are the steps to create a value stream map as an analysis tool</t>
  </si>
  <si>
    <t xml:space="preserve">Look for opportunities to eliminate the waste from the process and even out the flow.   At this point, a plan should be developed to eliminate the additional waste using the existing equipment, technology and people.  A pilot should be run to determine the impact that the changes will have.  </t>
  </si>
  <si>
    <t>Go, see and identify the actual value added work that is being done in the area being considered for new technology. Value Stream Mapping is a good tool to use for this process.</t>
  </si>
  <si>
    <t>If the technology does not match with these criteria, then it should be re-evaluated through further testing, or if changes cannot be made to have the technology match the criteria, then it should be rejected.</t>
  </si>
  <si>
    <t>A  determination can be made if the technology is appropriate or required.  This process should include the following considerations:</t>
  </si>
  <si>
    <t>Launch A3</t>
  </si>
  <si>
    <t>Analysis</t>
  </si>
  <si>
    <t>Value Stream Map</t>
  </si>
  <si>
    <t>Additional Analysis</t>
  </si>
  <si>
    <t>1) Identify (Plan)</t>
  </si>
  <si>
    <t>2) Simplify (Do)</t>
  </si>
  <si>
    <t>Create a Plan</t>
  </si>
  <si>
    <t>3) Determine Automation Required (Check)</t>
  </si>
  <si>
    <t>4) Act - Implement and validate the required technology</t>
  </si>
  <si>
    <r>
      <rPr>
        <sz val="7"/>
        <color rgb="FF1F497D"/>
        <rFont val="Calibri"/>
        <family val="2"/>
        <scheme val="minor"/>
      </rPr>
      <t xml:space="preserve"> </t>
    </r>
    <r>
      <rPr>
        <sz val="11"/>
        <rFont val="Calibri"/>
        <family val="2"/>
        <scheme val="minor"/>
      </rPr>
      <t xml:space="preserve">Does it value people over technology? </t>
    </r>
  </si>
  <si>
    <r>
      <rPr>
        <sz val="7"/>
        <color rgb="FF1F497D"/>
        <rFont val="Calibri"/>
        <family val="2"/>
        <scheme val="minor"/>
      </rPr>
      <t xml:space="preserve"> </t>
    </r>
    <r>
      <rPr>
        <sz val="11"/>
        <rFont val="Calibri"/>
        <family val="2"/>
        <scheme val="minor"/>
      </rPr>
      <t>Does it eliminate further waste from the process?</t>
    </r>
  </si>
  <si>
    <t>Does the technology add value to both the internal and external customers of the process?</t>
  </si>
  <si>
    <t>All stakeholders agree that the technology should be utilized?</t>
  </si>
  <si>
    <t>Does the technology support the value added work of the employee?</t>
  </si>
  <si>
    <t xml:space="preserve">Is the technology to be used where the work is being done so that it does not require the operator to depend on a person in the office to input data?  </t>
  </si>
  <si>
    <r>
      <rPr>
        <sz val="7"/>
        <color rgb="FF1F497D"/>
        <rFont val="Calibri"/>
        <family val="2"/>
        <scheme val="minor"/>
      </rPr>
      <t xml:space="preserve"> </t>
    </r>
    <r>
      <rPr>
        <sz val="11"/>
        <rFont val="Calibri"/>
        <family val="2"/>
        <scheme val="minor"/>
      </rPr>
      <t xml:space="preserve">Is the technology highly visual and intuitive? </t>
    </r>
  </si>
  <si>
    <t xml:space="preserve">What is the impact on stability, reliability and flexibility? </t>
  </si>
  <si>
    <r>
      <rPr>
        <sz val="7"/>
        <color rgb="FF1F497D"/>
        <rFont val="Calibri"/>
        <family val="2"/>
        <scheme val="minor"/>
      </rPr>
      <t xml:space="preserve"> </t>
    </r>
    <r>
      <rPr>
        <sz val="11"/>
        <rFont val="Calibri"/>
        <family val="2"/>
        <scheme val="minor"/>
      </rPr>
      <t>Is there consensus with the people that are engaged in the process that the technology is a fit?</t>
    </r>
  </si>
  <si>
    <t>Revise the implementation plan if required and complete the follow-up section of the A-3</t>
  </si>
  <si>
    <t xml:space="preserve">What is the impact on safety, through put, quality and cost? </t>
  </si>
  <si>
    <t>Automation Assessment Process</t>
  </si>
  <si>
    <t>The following are the key steps in performing a automation assessment.  The process steps are 1) Indentify 2) Simplify 3) Determine Level of Automation Required 4) Act or Implement the correct technology</t>
  </si>
  <si>
    <t>Automation Check List</t>
  </si>
  <si>
    <t>Follow-up Plan</t>
  </si>
  <si>
    <t>Background or Business Reason</t>
  </si>
  <si>
    <t>Proposed Countermeasures</t>
  </si>
  <si>
    <r>
      <rPr>
        <u/>
        <sz val="12"/>
        <rFont val="Arial"/>
        <family val="2"/>
      </rPr>
      <t>What are the actions to consider to operation to achieve the performance goals?</t>
    </r>
    <r>
      <rPr>
        <sz val="12"/>
        <rFont val="Arial"/>
        <family val="2"/>
      </rPr>
      <t xml:space="preserve">  </t>
    </r>
    <r>
      <rPr>
        <i/>
        <sz val="12"/>
        <rFont val="Arial"/>
        <family val="2"/>
      </rPr>
      <t xml:space="preserve">For example, based on the analysis what does the operation need to do to improve performance including both immediate actions and long term consideration for technology improvements.  Consideration must be give to the constraints listed in the goals section including return on investment, budgetary constraints as well as potential risks.  Countermeasures must take into consideration how the root cause to the issues will be impacted. This should also include possible automation solutions and their impact on achieve the goals and constraints. </t>
    </r>
  </si>
  <si>
    <t>Current Conditions</t>
  </si>
  <si>
    <r>
      <rPr>
        <u/>
        <sz val="12"/>
        <rFont val="Arial"/>
        <family val="2"/>
      </rPr>
      <t>What is current state of the operation in terms of the business conditions and what are the performance gaps?</t>
    </r>
    <r>
      <rPr>
        <sz val="12"/>
        <rFont val="Arial"/>
        <family val="2"/>
      </rPr>
      <t xml:space="preserve"> </t>
    </r>
    <r>
      <rPr>
        <i/>
        <sz val="12"/>
        <rFont val="Arial"/>
        <family val="2"/>
      </rPr>
      <t xml:space="preserve">For example: What is the current capacity of the operation? What is the future state customer demand and what is the capacity that is required? What is the current lead time of the operation and what does the lead time need to be for the operation to be competitive.  What is the current on time delivery measure? Where possible, utilize graphs or parateo charts.  </t>
    </r>
    <r>
      <rPr>
        <sz val="14"/>
        <rFont val="Arial"/>
        <family val="2"/>
      </rPr>
      <t xml:space="preserve"> </t>
    </r>
  </si>
  <si>
    <t>Target/Goal</t>
  </si>
  <si>
    <r>
      <rPr>
        <u/>
        <sz val="12"/>
        <rFont val="Arial"/>
        <family val="2"/>
      </rPr>
      <t xml:space="preserve">What are the goals required to fill the performance gaps listed in current conditions and what are the constraints for successful completion? </t>
    </r>
    <r>
      <rPr>
        <sz val="12"/>
        <rFont val="Arial"/>
        <family val="2"/>
      </rPr>
      <t xml:space="preserve"> </t>
    </r>
    <r>
      <rPr>
        <i/>
        <sz val="12"/>
        <rFont val="Arial"/>
        <family val="2"/>
      </rPr>
      <t>For example for performance goals: What is the goal for capacity, what is the goal for lead time? What is the goal for delivery? For constraints: Is there are required return on investment? Is there a time frame for completion? Are their budgetary constraints?</t>
    </r>
  </si>
  <si>
    <t>Plan</t>
  </si>
  <si>
    <r>
      <rPr>
        <u/>
        <sz val="12"/>
        <rFont val="Arial"/>
        <family val="2"/>
      </rPr>
      <t>Based on the countermeasures, develop an action plan.</t>
    </r>
    <r>
      <rPr>
        <sz val="12"/>
        <rFont val="Arial"/>
        <family val="2"/>
      </rPr>
      <t xml:space="preserve"> </t>
    </r>
    <r>
      <rPr>
        <i/>
        <sz val="12"/>
        <rFont val="Arial"/>
        <family val="2"/>
      </rPr>
      <t>Utilizing the action plan tab, create a prioritized action plan including target dates and owners for each action item.</t>
    </r>
  </si>
  <si>
    <t>Follow-up</t>
  </si>
  <si>
    <t>Review the Guidelines (Tab 2), Sample Assessment (Tab 3) and Automation Assessment supporting word document to become familiar with the thinking and tools required to perform the assessment</t>
  </si>
  <si>
    <t>Launch the A-3 (refer to Tab 1 on how to complete A-3)form by completing the boxes titled back ground, current conditions and target / goals</t>
  </si>
  <si>
    <t>Use Tab 4 to determine what information you need</t>
  </si>
  <si>
    <t>Use Tab 5 to understand the steps in creating a value stream map and to complete the value stream map tab or move to Tab 6 (Value Stream Map). Note, the process attributes (Tab 7) and waste ID sheet (Tab 8) can be used to gather the required data for the value stream map and for a waste identification walk to gather additional opportunities</t>
  </si>
  <si>
    <t>Use Tab 4 to  create customer demand or takt time data with the results being calculated to show which processes that do not meet customer demand</t>
  </si>
  <si>
    <t xml:space="preserve">Use Tab 4 and enter OEE data </t>
  </si>
  <si>
    <t>Complete Tab 4 to answer automation questions</t>
  </si>
  <si>
    <t xml:space="preserve">Complete the OEE calculations (Tab 9) </t>
  </si>
  <si>
    <t>Complete analysis by reviewing the value stream map (Tab 6) , OEE chart (Tab 10), Takt time graph (Tab 11)  and Takt Time Calculation (Tab 12)</t>
  </si>
  <si>
    <t>Based on The analysis, complete the countermeasures and plan sections of the A-3. The Action Plan (Tab 13) should be utilized in order to prioritize plan and assign ownership.    This can be then included in the A-3</t>
  </si>
  <si>
    <t>How to Complete an A-3</t>
  </si>
  <si>
    <r>
      <rPr>
        <u/>
        <sz val="12"/>
        <rFont val="Arial"/>
        <family val="2"/>
      </rPr>
      <t>What is the business need for investigating automation or productivity Improvements?</t>
    </r>
    <r>
      <rPr>
        <sz val="12"/>
        <rFont val="Arial"/>
        <family val="2"/>
      </rPr>
      <t xml:space="preserve">  </t>
    </r>
    <r>
      <rPr>
        <i/>
        <sz val="12"/>
        <rFont val="Arial"/>
        <family val="2"/>
      </rPr>
      <t>Examples of supporting business reasons could be growth or increased demand for product but do not have the capacity to support growth, need to increase productivity to remain competitive, need to improve lead times to meet customer demand and delivery requirements</t>
    </r>
    <r>
      <rPr>
        <sz val="12"/>
        <rFont val="Arial"/>
        <family val="2"/>
      </rPr>
      <t>.</t>
    </r>
  </si>
  <si>
    <r>
      <rPr>
        <u/>
        <sz val="12"/>
        <rFont val="Arial"/>
        <family val="2"/>
      </rPr>
      <t xml:space="preserve">How to use the automation tool for Analysis of the problem? </t>
    </r>
    <r>
      <rPr>
        <sz val="12"/>
        <rFont val="Arial"/>
        <family val="2"/>
      </rPr>
      <t xml:space="preserve"> Step 1 - Creation of the team to develop the analysis.  The team should be made up of a cross section of employees including employees in the focus area, support employees such as engineering, materials, finance and leadership Step 2 - Creation of a Value Stream Map for the entire production process A-3.  This should include the following data: Required Customer Demand, Cycle Time for each process, Production Yield data, Change Over Times for each process,  Capacity Data (number of shifts, resource time available, overall equipment effectiveness (OEE) data, machine availability time). Complete Value Stream Mapping tab and OEE tab on Automation Assessment .  Step 3 -  Complete takt time calculation (takt time calc tab takt time graph). Step 4 - Conduct a waste identification walk utilizing the Waste Identification Works Sheet (waste ID tab) Step 5 - Root Cause Analysis - use value stream map, takt time calculation and other problem solving tools (cause and effect diagram, why method, parateo analysis) to determine root cause for the gaps to current conditions.                                                                                                                </t>
    </r>
  </si>
  <si>
    <r>
      <rPr>
        <u/>
        <sz val="12"/>
        <rFont val="Arial"/>
        <family val="2"/>
      </rPr>
      <t xml:space="preserve">Develop a follow-up plan. </t>
    </r>
    <r>
      <rPr>
        <sz val="12"/>
        <rFont val="Arial"/>
        <family val="2"/>
      </rPr>
      <t xml:space="preserve">  </t>
    </r>
    <r>
      <rPr>
        <i/>
        <sz val="12"/>
        <rFont val="Arial"/>
        <family val="2"/>
      </rPr>
      <t xml:space="preserve">The follow-up plan includes tracking of measurements outlined in the goals and target section, follow-up on implementation and the development of additional measures based on the results of goals and actions. The plan should also include a regular review of the business reasons to determine impact.  </t>
    </r>
  </si>
  <si>
    <t>Meets production requirement and is reputable supplier</t>
  </si>
  <si>
    <t>Average time lost (planned i.e.. Lunch)</t>
  </si>
  <si>
    <t>TAKT time      
(click here)</t>
  </si>
  <si>
    <r>
      <t xml:space="preserve">Automation Assessment Sample
</t>
    </r>
    <r>
      <rPr>
        <b/>
        <sz val="8"/>
        <color indexed="12"/>
        <rFont val="Arial"/>
        <family val="2"/>
      </rPr>
      <t>ver.20.1</t>
    </r>
  </si>
  <si>
    <r>
      <t xml:space="preserve">Automation Assessment
</t>
    </r>
    <r>
      <rPr>
        <b/>
        <sz val="8"/>
        <rFont val="Arial"/>
        <family val="2"/>
      </rPr>
      <t>ver. 20.1</t>
    </r>
  </si>
  <si>
    <r>
      <t xml:space="preserve">Once you have gone through this process thoroughly, you can then implement the technology quickly with limited disruption and resistance.  
</t>
    </r>
    <r>
      <rPr>
        <sz val="12"/>
        <rFont val="Calibri"/>
        <family val="2"/>
        <scheme val="minor"/>
      </rPr>
      <t>See example of future state (Tab 14)</t>
    </r>
  </si>
  <si>
    <r>
      <t xml:space="preserve">Automation Assessment Future State
</t>
    </r>
    <r>
      <rPr>
        <b/>
        <sz val="8"/>
        <color indexed="12"/>
        <rFont val="Arial"/>
        <family val="2"/>
      </rPr>
      <t>ver.20.1</t>
    </r>
  </si>
  <si>
    <t xml:space="preserve">Created by High Performance Solutions Inc and in partnership </t>
  </si>
  <si>
    <t>with Alberta Agriculture and Rural Development</t>
  </si>
</sst>
</file>

<file path=xl/styles.xml><?xml version="1.0" encoding="utf-8"?>
<styleSheet xmlns="http://schemas.openxmlformats.org/spreadsheetml/2006/main">
  <numFmts count="7">
    <numFmt numFmtId="6" formatCode="&quot;$&quot;#,##0_);[Red]\(&quot;$&quot;#,##0\)"/>
    <numFmt numFmtId="43" formatCode="_(* #,##0.00_);_(* \(#,##0.00\);_(* &quot;-&quot;??_);_(@_)"/>
    <numFmt numFmtId="164" formatCode="0.0"/>
    <numFmt numFmtId="165" formatCode="0.0%"/>
    <numFmt numFmtId="166" formatCode="0.000"/>
    <numFmt numFmtId="167" formatCode="[$-409]d\-mmm\-yy;@"/>
    <numFmt numFmtId="168" formatCode="_(* #,##0_);_(* \(#,##0\);_(* &quot;-&quot;??_);_(@_)"/>
  </numFmts>
  <fonts count="77">
    <font>
      <sz val="12"/>
      <name val="Times New Roman"/>
    </font>
    <font>
      <sz val="12"/>
      <name val="Times New Roman"/>
      <family val="1"/>
    </font>
    <font>
      <sz val="10"/>
      <name val="Arial"/>
      <family val="2"/>
    </font>
    <font>
      <b/>
      <sz val="12"/>
      <name val="Arial"/>
      <family val="2"/>
    </font>
    <font>
      <b/>
      <sz val="20"/>
      <name val="Arial"/>
      <family val="2"/>
    </font>
    <font>
      <b/>
      <sz val="22"/>
      <name val="Arial"/>
      <family val="2"/>
    </font>
    <font>
      <sz val="22"/>
      <name val="Times New Roman"/>
      <family val="1"/>
    </font>
    <font>
      <b/>
      <sz val="38"/>
      <color indexed="57"/>
      <name val="Arial"/>
      <family val="2"/>
    </font>
    <font>
      <sz val="15"/>
      <name val="Arial"/>
      <family val="2"/>
    </font>
    <font>
      <sz val="8"/>
      <name val="Arial"/>
      <family val="2"/>
    </font>
    <font>
      <b/>
      <sz val="14"/>
      <name val="Arial"/>
      <family val="2"/>
    </font>
    <font>
      <sz val="22"/>
      <name val="Arial"/>
      <family val="2"/>
    </font>
    <font>
      <sz val="16"/>
      <name val="Arial"/>
      <family val="2"/>
    </font>
    <font>
      <b/>
      <sz val="38"/>
      <color indexed="51"/>
      <name val="Arial"/>
      <family val="2"/>
    </font>
    <font>
      <sz val="24"/>
      <name val="Arial"/>
      <family val="2"/>
    </font>
    <font>
      <sz val="28"/>
      <name val="Arial"/>
      <family val="2"/>
    </font>
    <font>
      <b/>
      <sz val="38"/>
      <color indexed="10"/>
      <name val="Arial"/>
      <family val="2"/>
    </font>
    <font>
      <sz val="16"/>
      <name val="Arial"/>
      <family val="2"/>
    </font>
    <font>
      <b/>
      <sz val="18"/>
      <name val="Arial"/>
      <family val="2"/>
    </font>
    <font>
      <sz val="16"/>
      <color indexed="12"/>
      <name val="Arial"/>
      <family val="2"/>
    </font>
    <font>
      <sz val="16"/>
      <color indexed="10"/>
      <name val="Arial"/>
      <family val="2"/>
    </font>
    <font>
      <sz val="20"/>
      <name val="Arial"/>
      <family val="2"/>
    </font>
    <font>
      <sz val="20"/>
      <name val="Times New Roman"/>
      <family val="1"/>
    </font>
    <font>
      <b/>
      <sz val="15"/>
      <name val="Arial"/>
      <family val="2"/>
    </font>
    <font>
      <b/>
      <sz val="16"/>
      <name val="Arial"/>
      <family val="2"/>
    </font>
    <font>
      <b/>
      <sz val="16"/>
      <color indexed="12"/>
      <name val="Arial"/>
      <family val="2"/>
    </font>
    <font>
      <b/>
      <sz val="16"/>
      <color indexed="10"/>
      <name val="Arial"/>
      <family val="2"/>
    </font>
    <font>
      <b/>
      <sz val="20"/>
      <color indexed="10"/>
      <name val="Arial"/>
      <family val="2"/>
    </font>
    <font>
      <b/>
      <sz val="16"/>
      <color indexed="11"/>
      <name val="Arial"/>
      <family val="2"/>
    </font>
    <font>
      <b/>
      <sz val="16"/>
      <name val="Times New Roman"/>
      <family val="1"/>
    </font>
    <font>
      <u/>
      <sz val="16"/>
      <name val="Arial"/>
      <family val="2"/>
    </font>
    <font>
      <sz val="10"/>
      <color indexed="9"/>
      <name val="Arial"/>
      <family val="2"/>
    </font>
    <font>
      <sz val="12"/>
      <name val="Arial"/>
      <family val="2"/>
    </font>
    <font>
      <sz val="8"/>
      <name val="Arial"/>
      <family val="2"/>
    </font>
    <font>
      <b/>
      <u/>
      <sz val="14"/>
      <name val="Arial"/>
      <family val="2"/>
    </font>
    <font>
      <b/>
      <sz val="10"/>
      <color indexed="12"/>
      <name val="Arial"/>
      <family val="2"/>
    </font>
    <font>
      <b/>
      <sz val="12"/>
      <color indexed="12"/>
      <name val="Arial"/>
      <family val="2"/>
    </font>
    <font>
      <sz val="8"/>
      <color indexed="12"/>
      <name val="Arial"/>
      <family val="2"/>
    </font>
    <font>
      <sz val="10"/>
      <name val="Arial"/>
      <family val="2"/>
    </font>
    <font>
      <sz val="10"/>
      <color indexed="12"/>
      <name val="Arial"/>
      <family val="2"/>
    </font>
    <font>
      <b/>
      <sz val="10"/>
      <name val="Arial"/>
      <family val="2"/>
    </font>
    <font>
      <b/>
      <sz val="16"/>
      <name val="Arial"/>
      <family val="2"/>
    </font>
    <font>
      <b/>
      <u/>
      <sz val="16"/>
      <name val="Arial"/>
      <family val="2"/>
    </font>
    <font>
      <b/>
      <sz val="11"/>
      <name val="Arial"/>
      <family val="2"/>
    </font>
    <font>
      <sz val="11"/>
      <name val="Arial"/>
      <family val="2"/>
    </font>
    <font>
      <b/>
      <sz val="36"/>
      <name val="Arial"/>
      <family val="2"/>
    </font>
    <font>
      <sz val="8"/>
      <name val="Times New Roman"/>
      <family val="1"/>
    </font>
    <font>
      <sz val="6"/>
      <name val="Times New Roman"/>
      <family val="1"/>
    </font>
    <font>
      <u/>
      <sz val="12"/>
      <color indexed="12"/>
      <name val="Times New Roman"/>
      <family val="1"/>
    </font>
    <font>
      <b/>
      <sz val="12"/>
      <name val="Times New Roman"/>
      <family val="1"/>
    </font>
    <font>
      <b/>
      <sz val="12"/>
      <color indexed="9"/>
      <name val="Arial"/>
      <family val="2"/>
    </font>
    <font>
      <b/>
      <sz val="8"/>
      <name val="Arial"/>
      <family val="2"/>
    </font>
    <font>
      <b/>
      <sz val="6"/>
      <name val="Times New Roman"/>
      <family val="1"/>
    </font>
    <font>
      <b/>
      <sz val="8"/>
      <name val="Times New Roman"/>
      <family val="1"/>
    </font>
    <font>
      <b/>
      <sz val="9"/>
      <name val="Arial"/>
      <family val="2"/>
    </font>
    <font>
      <b/>
      <sz val="8"/>
      <color indexed="12"/>
      <name val="Arial"/>
      <family val="2"/>
    </font>
    <font>
      <sz val="10"/>
      <name val="Times New Roman"/>
      <family val="1"/>
    </font>
    <font>
      <sz val="18"/>
      <name val="Arial"/>
      <family val="2"/>
    </font>
    <font>
      <sz val="9"/>
      <color indexed="81"/>
      <name val="Tahoma"/>
      <family val="2"/>
    </font>
    <font>
      <b/>
      <sz val="9"/>
      <color indexed="81"/>
      <name val="Tahoma"/>
      <family val="2"/>
    </font>
    <font>
      <sz val="11"/>
      <name val="Times New Roman"/>
      <family val="1"/>
    </font>
    <font>
      <b/>
      <sz val="9"/>
      <name val="Times New Roman"/>
      <family val="1"/>
    </font>
    <font>
      <sz val="12"/>
      <name val="Calibri"/>
      <family val="2"/>
      <scheme val="minor"/>
    </font>
    <font>
      <sz val="11"/>
      <name val="Calibri"/>
      <family val="2"/>
      <scheme val="minor"/>
    </font>
    <font>
      <sz val="16"/>
      <color rgb="FF1F497D"/>
      <name val="Calibri"/>
      <family val="2"/>
      <scheme val="minor"/>
    </font>
    <font>
      <sz val="7"/>
      <color rgb="FF1F497D"/>
      <name val="Calibri"/>
      <family val="2"/>
      <scheme val="minor"/>
    </font>
    <font>
      <b/>
      <sz val="16"/>
      <name val="Calibri"/>
      <family val="2"/>
      <scheme val="minor"/>
    </font>
    <font>
      <i/>
      <sz val="11"/>
      <name val="Calibri"/>
      <family val="2"/>
      <scheme val="minor"/>
    </font>
    <font>
      <b/>
      <sz val="12"/>
      <name val="Calibri"/>
      <family val="2"/>
      <scheme val="minor"/>
    </font>
    <font>
      <b/>
      <i/>
      <sz val="12"/>
      <name val="Calibri"/>
      <family val="2"/>
      <scheme val="minor"/>
    </font>
    <font>
      <u/>
      <sz val="12"/>
      <name val="Arial"/>
      <family val="2"/>
    </font>
    <font>
      <i/>
      <sz val="12"/>
      <name val="Arial"/>
      <family val="2"/>
    </font>
    <font>
      <sz val="14"/>
      <name val="Arial"/>
      <family val="2"/>
    </font>
    <font>
      <b/>
      <u/>
      <sz val="12"/>
      <color theme="0"/>
      <name val="Arial"/>
      <family val="2"/>
    </font>
    <font>
      <b/>
      <sz val="12"/>
      <color theme="0"/>
      <name val="Arial"/>
      <family val="2"/>
    </font>
    <font>
      <b/>
      <sz val="14"/>
      <color theme="0"/>
      <name val="Arial"/>
      <family val="2"/>
    </font>
    <font>
      <b/>
      <i/>
      <sz val="10"/>
      <name val="Times New Roman"/>
      <family val="1"/>
    </font>
  </fonts>
  <fills count="20">
    <fill>
      <patternFill patternType="none"/>
    </fill>
    <fill>
      <patternFill patternType="gray125"/>
    </fill>
    <fill>
      <patternFill patternType="gray0625"/>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indexed="65"/>
        <bgColor indexed="64"/>
      </patternFill>
    </fill>
    <fill>
      <patternFill patternType="solid">
        <fgColor indexed="51"/>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0"/>
        <bgColor indexed="64"/>
      </patternFill>
    </fill>
    <fill>
      <patternFill patternType="solid">
        <fgColor indexed="41"/>
        <bgColor indexed="64"/>
      </patternFill>
    </fill>
    <fill>
      <patternFill patternType="lightUp"/>
    </fill>
    <fill>
      <patternFill patternType="lightUp">
        <bgColor indexed="23"/>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66"/>
        <bgColor indexed="64"/>
      </patternFill>
    </fill>
    <fill>
      <patternFill patternType="solid">
        <fgColor rgb="FF00FF00"/>
        <bgColor indexed="64"/>
      </patternFill>
    </fill>
    <fill>
      <patternFill patternType="solid">
        <fgColor rgb="FF0000FF"/>
        <bgColor indexed="64"/>
      </patternFill>
    </fill>
  </fills>
  <borders count="106">
    <border>
      <left/>
      <right/>
      <top/>
      <bottom/>
      <diagonal/>
    </border>
    <border>
      <left style="thin">
        <color indexed="23"/>
      </left>
      <right style="thin">
        <color indexed="23"/>
      </right>
      <top style="thin">
        <color indexed="23"/>
      </top>
      <bottom style="thin">
        <color indexed="23"/>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tted">
        <color indexed="64"/>
      </top>
      <bottom style="dotted">
        <color indexed="64"/>
      </bottom>
      <diagonal/>
    </border>
    <border>
      <left/>
      <right/>
      <top style="hair">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style="thin">
        <color indexed="64"/>
      </right>
      <top style="thin">
        <color indexed="64"/>
      </top>
      <bottom style="thin">
        <color indexed="23"/>
      </bottom>
      <diagonal/>
    </border>
    <border>
      <left style="thin">
        <color indexed="64"/>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style="dashed">
        <color indexed="64"/>
      </right>
      <top style="dashed">
        <color indexed="64"/>
      </top>
      <bottom style="dashed">
        <color indexed="64"/>
      </bottom>
      <diagonal/>
    </border>
    <border>
      <left/>
      <right/>
      <top/>
      <bottom style="double">
        <color indexed="64"/>
      </bottom>
      <diagonal/>
    </border>
    <border>
      <left style="double">
        <color indexed="64"/>
      </left>
      <right/>
      <top style="dashed">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bottom style="hair">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0" fontId="48"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0" fontId="1" fillId="0" borderId="0"/>
  </cellStyleXfs>
  <cellXfs count="652">
    <xf numFmtId="0" fontId="0" fillId="0" borderId="0" xfId="0"/>
    <xf numFmtId="0" fontId="2" fillId="0" borderId="0" xfId="4" applyAlignment="1"/>
    <xf numFmtId="0" fontId="2" fillId="0" borderId="0" xfId="4" applyFont="1" applyAlignment="1"/>
    <xf numFmtId="0" fontId="2" fillId="0" borderId="0" xfId="4" applyFill="1" applyBorder="1" applyAlignment="1"/>
    <xf numFmtId="0" fontId="2" fillId="0" borderId="0" xfId="4" applyFill="1" applyAlignment="1"/>
    <xf numFmtId="0" fontId="2" fillId="0" borderId="0" xfId="4" applyFont="1" applyAlignment="1">
      <alignment textRotation="90"/>
    </xf>
    <xf numFmtId="17" fontId="2" fillId="0" borderId="0" xfId="4" applyNumberFormat="1" applyAlignment="1"/>
    <xf numFmtId="0" fontId="3" fillId="0" borderId="0" xfId="4" applyFont="1" applyAlignment="1"/>
    <xf numFmtId="0" fontId="4" fillId="0" borderId="0" xfId="4" applyFont="1" applyAlignment="1">
      <alignment horizontal="right"/>
    </xf>
    <xf numFmtId="0" fontId="0" fillId="0" borderId="0" xfId="0" applyBorder="1" applyAlignment="1">
      <alignment textRotation="90"/>
    </xf>
    <xf numFmtId="0" fontId="2" fillId="0" borderId="0" xfId="4" applyBorder="1" applyAlignment="1"/>
    <xf numFmtId="9" fontId="8" fillId="0" borderId="2" xfId="8" applyFont="1" applyBorder="1" applyAlignment="1">
      <alignment horizontal="right"/>
    </xf>
    <xf numFmtId="9" fontId="9" fillId="0" borderId="3" xfId="4" applyNumberFormat="1" applyFont="1" applyFill="1" applyBorder="1" applyAlignment="1"/>
    <xf numFmtId="9" fontId="4" fillId="0" borderId="4" xfId="4" applyNumberFormat="1" applyFont="1" applyFill="1" applyBorder="1" applyAlignment="1">
      <alignment horizontal="center"/>
    </xf>
    <xf numFmtId="9" fontId="4" fillId="0" borderId="2" xfId="4" applyNumberFormat="1" applyFont="1" applyFill="1" applyBorder="1" applyAlignment="1">
      <alignment horizontal="center"/>
    </xf>
    <xf numFmtId="9" fontId="9" fillId="2" borderId="5" xfId="4" applyNumberFormat="1" applyFont="1" applyFill="1" applyBorder="1" applyAlignment="1"/>
    <xf numFmtId="9" fontId="8" fillId="0" borderId="6" xfId="8" applyFont="1" applyBorder="1" applyAlignment="1">
      <alignment horizontal="right"/>
    </xf>
    <xf numFmtId="0" fontId="2" fillId="0" borderId="7" xfId="4" applyFill="1" applyBorder="1" applyAlignment="1"/>
    <xf numFmtId="0" fontId="4" fillId="0" borderId="8" xfId="4" applyFont="1" applyFill="1" applyBorder="1" applyAlignment="1">
      <alignment horizontal="center"/>
    </xf>
    <xf numFmtId="0" fontId="4" fillId="0" borderId="6" xfId="4" applyFont="1" applyFill="1" applyBorder="1" applyAlignment="1">
      <alignment horizontal="center"/>
    </xf>
    <xf numFmtId="0" fontId="10" fillId="2" borderId="9" xfId="4" applyFont="1" applyFill="1" applyBorder="1" applyAlignment="1">
      <alignment horizontal="center"/>
    </xf>
    <xf numFmtId="9" fontId="8" fillId="0" borderId="10" xfId="8" applyFont="1" applyBorder="1" applyAlignment="1">
      <alignment horizontal="right"/>
    </xf>
    <xf numFmtId="9" fontId="8" fillId="0" borderId="11" xfId="8" applyFont="1" applyBorder="1" applyAlignment="1">
      <alignment horizontal="right"/>
    </xf>
    <xf numFmtId="0" fontId="2" fillId="2" borderId="7" xfId="4" applyFill="1" applyBorder="1" applyAlignment="1"/>
    <xf numFmtId="0" fontId="4" fillId="2" borderId="8" xfId="4" applyFont="1" applyFill="1" applyBorder="1" applyAlignment="1">
      <alignment horizontal="center"/>
    </xf>
    <xf numFmtId="0" fontId="4" fillId="2" borderId="6" xfId="4" applyFont="1" applyFill="1" applyBorder="1" applyAlignment="1">
      <alignment horizontal="center"/>
    </xf>
    <xf numFmtId="0" fontId="0" fillId="0" borderId="0" xfId="0" applyAlignment="1"/>
    <xf numFmtId="9" fontId="8" fillId="0" borderId="12" xfId="8" applyFont="1" applyBorder="1" applyAlignment="1">
      <alignment horizontal="right"/>
    </xf>
    <xf numFmtId="0" fontId="5" fillId="2" borderId="9" xfId="0" applyFont="1" applyFill="1" applyBorder="1" applyAlignment="1">
      <alignment horizontal="center" textRotation="90"/>
    </xf>
    <xf numFmtId="9" fontId="8" fillId="0" borderId="13" xfId="8" applyFont="1" applyBorder="1" applyAlignment="1">
      <alignment horizontal="right"/>
    </xf>
    <xf numFmtId="0" fontId="2" fillId="1" borderId="7" xfId="4" applyFill="1" applyBorder="1" applyAlignment="1"/>
    <xf numFmtId="0" fontId="4" fillId="1" borderId="8" xfId="4" applyFont="1" applyFill="1" applyBorder="1" applyAlignment="1">
      <alignment horizontal="center"/>
    </xf>
    <xf numFmtId="0" fontId="4" fillId="1" borderId="6" xfId="4" applyFont="1" applyFill="1" applyBorder="1" applyAlignment="1">
      <alignment horizontal="center"/>
    </xf>
    <xf numFmtId="0" fontId="2" fillId="2" borderId="9" xfId="4" applyFill="1" applyBorder="1" applyAlignment="1"/>
    <xf numFmtId="9" fontId="8" fillId="0" borderId="14" xfId="8" applyFont="1" applyBorder="1" applyAlignment="1">
      <alignment horizontal="right"/>
    </xf>
    <xf numFmtId="0" fontId="2" fillId="1" borderId="15" xfId="4" applyFill="1" applyBorder="1" applyAlignment="1"/>
    <xf numFmtId="0" fontId="4" fillId="1" borderId="16" xfId="4" applyFont="1" applyFill="1" applyBorder="1" applyAlignment="1">
      <alignment horizontal="center"/>
    </xf>
    <xf numFmtId="0" fontId="4" fillId="1" borderId="17" xfId="4" applyFont="1" applyFill="1" applyBorder="1" applyAlignment="1">
      <alignment horizontal="center"/>
    </xf>
    <xf numFmtId="0" fontId="2" fillId="2" borderId="18" xfId="4" applyFill="1" applyBorder="1" applyAlignment="1"/>
    <xf numFmtId="0" fontId="17" fillId="0" borderId="19" xfId="4" applyFont="1" applyBorder="1" applyAlignment="1"/>
    <xf numFmtId="0" fontId="17" fillId="0" borderId="20" xfId="4" applyFont="1" applyFill="1" applyBorder="1" applyAlignment="1"/>
    <xf numFmtId="0" fontId="17" fillId="0" borderId="21" xfId="4" applyFont="1" applyBorder="1" applyAlignment="1">
      <alignment horizontal="right" vertical="center"/>
    </xf>
    <xf numFmtId="1" fontId="19" fillId="0" borderId="19" xfId="4" applyNumberFormat="1" applyFont="1" applyFill="1" applyBorder="1" applyAlignment="1">
      <alignment horizontal="center" vertical="center" textRotation="90"/>
    </xf>
    <xf numFmtId="1" fontId="20" fillId="0" borderId="22" xfId="4" applyNumberFormat="1" applyFont="1" applyFill="1" applyBorder="1" applyAlignment="1">
      <alignment horizontal="center" vertical="center" textRotation="90"/>
    </xf>
    <xf numFmtId="1" fontId="19" fillId="0" borderId="23" xfId="4" applyNumberFormat="1" applyFont="1" applyFill="1" applyBorder="1" applyAlignment="1">
      <alignment horizontal="center" vertical="center" textRotation="90"/>
    </xf>
    <xf numFmtId="1" fontId="20" fillId="0" borderId="20" xfId="4" applyNumberFormat="1" applyFont="1" applyFill="1" applyBorder="1" applyAlignment="1">
      <alignment horizontal="center" vertical="center" textRotation="90"/>
    </xf>
    <xf numFmtId="1" fontId="19" fillId="0" borderId="5" xfId="4" applyNumberFormat="1" applyFont="1" applyFill="1" applyBorder="1" applyAlignment="1">
      <alignment horizontal="center" vertical="center" textRotation="90"/>
    </xf>
    <xf numFmtId="0" fontId="17" fillId="0" borderId="0" xfId="4" applyFont="1" applyFill="1" applyBorder="1" applyAlignment="1"/>
    <xf numFmtId="0" fontId="17" fillId="0" borderId="24" xfId="4" applyFont="1" applyBorder="1" applyAlignment="1"/>
    <xf numFmtId="0" fontId="17" fillId="0" borderId="17" xfId="4" applyFont="1" applyFill="1" applyBorder="1" applyAlignment="1"/>
    <xf numFmtId="0" fontId="17" fillId="0" borderId="25" xfId="4" applyFont="1" applyBorder="1" applyAlignment="1">
      <alignment horizontal="right" vertical="center"/>
    </xf>
    <xf numFmtId="0" fontId="17" fillId="0" borderId="18" xfId="4" applyFont="1" applyFill="1" applyBorder="1" applyAlignment="1">
      <alignment horizontal="center"/>
    </xf>
    <xf numFmtId="0" fontId="21" fillId="0" borderId="18" xfId="4" applyFont="1" applyFill="1" applyBorder="1" applyAlignment="1">
      <alignment horizontal="center" vertical="center"/>
    </xf>
    <xf numFmtId="0" fontId="12" fillId="0" borderId="21" xfId="4" applyFont="1" applyBorder="1" applyAlignment="1">
      <alignment horizontal="center" vertical="center" wrapText="1"/>
    </xf>
    <xf numFmtId="0" fontId="21" fillId="0" borderId="26" xfId="4" applyFont="1" applyFill="1" applyBorder="1" applyAlignment="1">
      <alignment horizontal="center" vertical="center"/>
    </xf>
    <xf numFmtId="0" fontId="12" fillId="0" borderId="27" xfId="4" applyFont="1" applyBorder="1" applyAlignment="1">
      <alignment horizontal="right" vertical="center" wrapText="1"/>
    </xf>
    <xf numFmtId="0" fontId="21" fillId="0" borderId="28" xfId="4" applyFont="1" applyFill="1" applyBorder="1" applyAlignment="1">
      <alignment horizontal="center" vertical="center"/>
    </xf>
    <xf numFmtId="0" fontId="4" fillId="3" borderId="29" xfId="4" applyFont="1" applyFill="1" applyBorder="1" applyAlignment="1">
      <alignment horizontal="center" vertical="center" textRotation="90" wrapText="1"/>
    </xf>
    <xf numFmtId="0" fontId="23" fillId="3" borderId="0" xfId="4" applyFont="1" applyFill="1" applyBorder="1" applyAlignment="1">
      <alignment horizontal="center" vertical="center"/>
    </xf>
    <xf numFmtId="0" fontId="23" fillId="3" borderId="30" xfId="4" applyFont="1" applyFill="1" applyBorder="1" applyAlignment="1">
      <alignment horizontal="center" vertical="center"/>
    </xf>
    <xf numFmtId="0" fontId="21" fillId="3" borderId="31" xfId="4" applyFont="1" applyFill="1" applyBorder="1" applyAlignment="1">
      <alignment horizontal="center" vertical="center"/>
    </xf>
    <xf numFmtId="0" fontId="21" fillId="3" borderId="32" xfId="4" applyFont="1" applyFill="1" applyBorder="1" applyAlignment="1">
      <alignment horizontal="center" vertical="center"/>
    </xf>
    <xf numFmtId="0" fontId="21" fillId="3" borderId="33" xfId="4" applyFont="1" applyFill="1" applyBorder="1" applyAlignment="1">
      <alignment horizontal="center" vertical="center"/>
    </xf>
    <xf numFmtId="0" fontId="25" fillId="4" borderId="21" xfId="4" applyFont="1" applyFill="1" applyBorder="1" applyAlignment="1">
      <alignment horizontal="right" vertical="center" wrapText="1"/>
    </xf>
    <xf numFmtId="1" fontId="25" fillId="4" borderId="26" xfId="4" applyNumberFormat="1" applyFont="1" applyFill="1" applyBorder="1" applyAlignment="1">
      <alignment horizontal="center" vertical="center"/>
    </xf>
    <xf numFmtId="0" fontId="26" fillId="4" borderId="27" xfId="4" applyFont="1" applyFill="1" applyBorder="1" applyAlignment="1">
      <alignment horizontal="right" vertical="center" wrapText="1"/>
    </xf>
    <xf numFmtId="0" fontId="27" fillId="4" borderId="34" xfId="4" applyFont="1" applyFill="1" applyBorder="1" applyAlignment="1">
      <alignment horizontal="center" vertical="center"/>
    </xf>
    <xf numFmtId="0" fontId="28" fillId="4" borderId="35" xfId="4" applyFont="1" applyFill="1" applyBorder="1" applyAlignment="1">
      <alignment horizontal="right" vertical="center" wrapText="1"/>
    </xf>
    <xf numFmtId="2" fontId="28" fillId="4" borderId="33" xfId="4" applyNumberFormat="1" applyFont="1" applyFill="1" applyBorder="1" applyAlignment="1">
      <alignment horizontal="center" vertical="center"/>
    </xf>
    <xf numFmtId="0" fontId="12" fillId="4" borderId="25" xfId="4" applyFont="1" applyFill="1" applyBorder="1" applyAlignment="1">
      <alignment horizontal="right" vertical="center" wrapText="1"/>
    </xf>
    <xf numFmtId="166" fontId="21" fillId="4" borderId="36" xfId="4" applyNumberFormat="1" applyFont="1" applyFill="1" applyBorder="1" applyAlignment="1">
      <alignment horizontal="center" vertical="center"/>
    </xf>
    <xf numFmtId="0" fontId="25" fillId="4" borderId="26" xfId="4" applyFont="1" applyFill="1" applyBorder="1" applyAlignment="1">
      <alignment horizontal="center" vertical="center"/>
    </xf>
    <xf numFmtId="0" fontId="21" fillId="4" borderId="34" xfId="4" applyFont="1" applyFill="1" applyBorder="1" applyAlignment="1">
      <alignment horizontal="center" vertical="center"/>
    </xf>
    <xf numFmtId="0" fontId="21" fillId="3" borderId="37" xfId="4" applyFont="1" applyFill="1" applyBorder="1" applyAlignment="1">
      <alignment horizontal="center" vertical="center"/>
    </xf>
    <xf numFmtId="0" fontId="21" fillId="5" borderId="33" xfId="4" applyFont="1" applyFill="1" applyBorder="1" applyAlignment="1">
      <alignment horizontal="center" vertical="center"/>
    </xf>
    <xf numFmtId="9" fontId="25" fillId="4" borderId="26" xfId="4" applyNumberFormat="1" applyFont="1" applyFill="1" applyBorder="1" applyAlignment="1">
      <alignment horizontal="center" vertical="center"/>
    </xf>
    <xf numFmtId="0" fontId="4" fillId="0" borderId="29"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18" fillId="0" borderId="0" xfId="4" applyFont="1" applyBorder="1" applyAlignment="1">
      <alignment horizontal="center" vertical="top" textRotation="90" wrapText="1"/>
    </xf>
    <xf numFmtId="0" fontId="2" fillId="0" borderId="0" xfId="4" applyFill="1" applyBorder="1" applyAlignment="1">
      <alignment horizontal="center"/>
    </xf>
    <xf numFmtId="0" fontId="17" fillId="0" borderId="29" xfId="4" applyFont="1" applyBorder="1" applyAlignment="1">
      <alignment vertical="center"/>
    </xf>
    <xf numFmtId="0" fontId="24" fillId="0" borderId="0" xfId="4" applyFont="1" applyFill="1" applyBorder="1" applyAlignment="1">
      <alignment horizontal="center" vertical="center" wrapText="1"/>
    </xf>
    <xf numFmtId="0" fontId="29" fillId="0" borderId="0" xfId="0" applyFont="1" applyBorder="1" applyAlignment="1">
      <alignment vertical="top"/>
    </xf>
    <xf numFmtId="0" fontId="17" fillId="0" borderId="0" xfId="4" applyFont="1" applyFill="1" applyBorder="1" applyAlignment="1">
      <alignment horizontal="center"/>
    </xf>
    <xf numFmtId="0" fontId="17" fillId="0" borderId="0" xfId="4" applyFont="1" applyFill="1" applyBorder="1" applyAlignment="1">
      <alignment vertical="center"/>
    </xf>
    <xf numFmtId="0" fontId="17" fillId="0" borderId="29" xfId="4" applyFont="1" applyFill="1" applyBorder="1" applyAlignment="1">
      <alignment vertical="center"/>
    </xf>
    <xf numFmtId="0" fontId="30" fillId="0" borderId="0" xfId="4" applyFont="1" applyBorder="1" applyAlignment="1">
      <alignment vertical="center"/>
    </xf>
    <xf numFmtId="0" fontId="31" fillId="0" borderId="0" xfId="4" applyFont="1" applyFill="1" applyBorder="1" applyAlignment="1">
      <alignment horizontal="center"/>
    </xf>
    <xf numFmtId="0" fontId="18" fillId="0" borderId="29" xfId="4" applyFont="1" applyFill="1" applyBorder="1" applyAlignment="1">
      <alignment horizontal="left"/>
    </xf>
    <xf numFmtId="0" fontId="32" fillId="0" borderId="0" xfId="4" applyFont="1" applyBorder="1" applyAlignment="1"/>
    <xf numFmtId="0" fontId="17" fillId="0" borderId="0" xfId="4" applyFont="1" applyFill="1" applyBorder="1" applyAlignment="1">
      <alignment horizontal="left"/>
    </xf>
    <xf numFmtId="0" fontId="17" fillId="0" borderId="0" xfId="4" applyFont="1" applyBorder="1" applyAlignment="1">
      <alignment vertical="center"/>
    </xf>
    <xf numFmtId="0" fontId="17" fillId="0" borderId="0" xfId="4" applyFont="1" applyFill="1" applyAlignment="1">
      <alignment vertical="center"/>
    </xf>
    <xf numFmtId="0" fontId="2" fillId="0" borderId="19" xfId="4" applyBorder="1" applyAlignment="1"/>
    <xf numFmtId="0" fontId="2" fillId="0" borderId="20" xfId="4" applyBorder="1" applyAlignment="1"/>
    <xf numFmtId="0" fontId="32" fillId="0" borderId="20" xfId="4" applyFont="1" applyBorder="1" applyAlignment="1"/>
    <xf numFmtId="0" fontId="2" fillId="0" borderId="21" xfId="4" applyFill="1" applyBorder="1" applyAlignment="1"/>
    <xf numFmtId="0" fontId="12" fillId="0" borderId="29" xfId="4" applyFont="1" applyBorder="1" applyAlignment="1"/>
    <xf numFmtId="0" fontId="17" fillId="0" borderId="0" xfId="4" applyFont="1" applyBorder="1" applyAlignment="1"/>
    <xf numFmtId="0" fontId="2" fillId="0" borderId="30" xfId="4" applyFill="1" applyBorder="1" applyAlignment="1"/>
    <xf numFmtId="0" fontId="17" fillId="0" borderId="29" xfId="4" applyFont="1" applyBorder="1" applyAlignment="1"/>
    <xf numFmtId="0" fontId="2" fillId="0" borderId="24" xfId="4" applyBorder="1" applyAlignment="1"/>
    <xf numFmtId="0" fontId="2" fillId="0" borderId="17" xfId="4" applyBorder="1" applyAlignment="1"/>
    <xf numFmtId="0" fontId="32" fillId="0" borderId="17" xfId="4" applyFont="1" applyBorder="1" applyAlignment="1"/>
    <xf numFmtId="0" fontId="2" fillId="0" borderId="25" xfId="4" applyFill="1" applyBorder="1" applyAlignment="1"/>
    <xf numFmtId="0" fontId="32" fillId="0" borderId="0" xfId="4" applyFont="1" applyAlignment="1"/>
    <xf numFmtId="1" fontId="19" fillId="6" borderId="23" xfId="4" applyNumberFormat="1" applyFont="1" applyFill="1" applyBorder="1" applyAlignment="1">
      <alignment horizontal="center" vertical="center" textRotation="90"/>
    </xf>
    <xf numFmtId="1" fontId="20" fillId="6" borderId="20" xfId="4" applyNumberFormat="1" applyFont="1" applyFill="1" applyBorder="1" applyAlignment="1">
      <alignment horizontal="center" vertical="center" textRotation="90"/>
    </xf>
    <xf numFmtId="0" fontId="21" fillId="3" borderId="38" xfId="4" applyFont="1" applyFill="1" applyBorder="1" applyAlignment="1">
      <alignment horizontal="center" vertical="center"/>
    </xf>
    <xf numFmtId="0" fontId="2" fillId="0" borderId="0" xfId="6" applyAlignment="1">
      <alignment vertical="center" wrapText="1"/>
    </xf>
    <xf numFmtId="0" fontId="2" fillId="0" borderId="0" xfId="6" applyAlignment="1">
      <alignment horizontal="center" vertical="center" wrapText="1"/>
    </xf>
    <xf numFmtId="0" fontId="34" fillId="0" borderId="5" xfId="6" applyFont="1" applyBorder="1" applyAlignment="1">
      <alignment vertical="center" wrapText="1"/>
    </xf>
    <xf numFmtId="0" fontId="3" fillId="0" borderId="36" xfId="6" applyFont="1" applyBorder="1" applyAlignment="1">
      <alignment vertical="center" wrapText="1"/>
    </xf>
    <xf numFmtId="0" fontId="3" fillId="0" borderId="18" xfId="6" applyFont="1" applyBorder="1" applyAlignment="1">
      <alignment vertical="center" wrapText="1"/>
    </xf>
    <xf numFmtId="0" fontId="2" fillId="0" borderId="0" xfId="6" applyFont="1" applyBorder="1" applyAlignment="1">
      <alignment vertical="center" wrapText="1"/>
    </xf>
    <xf numFmtId="14" fontId="2" fillId="0" borderId="0" xfId="6" applyNumberFormat="1" applyAlignment="1">
      <alignment vertical="center" wrapText="1"/>
    </xf>
    <xf numFmtId="0" fontId="37" fillId="0" borderId="39" xfId="6" applyFont="1" applyFill="1" applyBorder="1" applyAlignment="1">
      <alignment horizontal="center" vertical="center" wrapText="1"/>
    </xf>
    <xf numFmtId="0" fontId="2" fillId="0" borderId="39" xfId="6" applyBorder="1" applyAlignment="1">
      <alignment vertical="center" wrapText="1"/>
    </xf>
    <xf numFmtId="0" fontId="2" fillId="0" borderId="40" xfId="6" applyBorder="1" applyAlignment="1">
      <alignment horizontal="center" vertical="center" wrapText="1"/>
    </xf>
    <xf numFmtId="0" fontId="2" fillId="0" borderId="41" xfId="6" applyBorder="1" applyAlignment="1">
      <alignment horizontal="center" vertical="center" wrapText="1"/>
    </xf>
    <xf numFmtId="167" fontId="2" fillId="0" borderId="39" xfId="6" applyNumberFormat="1" applyBorder="1" applyAlignment="1">
      <alignment horizontal="center" vertical="center" wrapText="1"/>
    </xf>
    <xf numFmtId="9" fontId="2" fillId="0" borderId="39" xfId="6" applyNumberFormat="1" applyBorder="1" applyAlignment="1">
      <alignment horizontal="center" vertical="center" wrapText="1"/>
    </xf>
    <xf numFmtId="167" fontId="2" fillId="0" borderId="42" xfId="6" applyNumberFormat="1" applyBorder="1" applyAlignment="1">
      <alignment horizontal="center" vertical="center" wrapText="1"/>
    </xf>
    <xf numFmtId="167" fontId="2" fillId="0" borderId="0" xfId="6" applyNumberFormat="1" applyAlignment="1">
      <alignment vertical="center" wrapText="1"/>
    </xf>
    <xf numFmtId="0" fontId="2" fillId="0" borderId="0" xfId="6" applyBorder="1" applyAlignment="1">
      <alignment vertical="center" wrapText="1"/>
    </xf>
    <xf numFmtId="0" fontId="37" fillId="0" borderId="43" xfId="6" applyFont="1" applyFill="1" applyBorder="1" applyAlignment="1">
      <alignment horizontal="center" vertical="center" wrapText="1"/>
    </xf>
    <xf numFmtId="0" fontId="2" fillId="0" borderId="43" xfId="6" applyBorder="1" applyAlignment="1">
      <alignment vertical="center" wrapText="1"/>
    </xf>
    <xf numFmtId="0" fontId="38" fillId="0" borderId="43" xfId="6" applyFont="1" applyBorder="1" applyAlignment="1">
      <alignment vertical="center" wrapText="1"/>
    </xf>
    <xf numFmtId="0" fontId="2" fillId="0" borderId="8" xfId="6" applyBorder="1" applyAlignment="1">
      <alignment horizontal="center" vertical="center" wrapText="1"/>
    </xf>
    <xf numFmtId="0" fontId="2" fillId="0" borderId="44" xfId="6" applyBorder="1" applyAlignment="1">
      <alignment horizontal="center" vertical="center" wrapText="1"/>
    </xf>
    <xf numFmtId="0" fontId="2" fillId="0" borderId="45" xfId="6" applyBorder="1" applyAlignment="1">
      <alignment horizontal="center" vertical="center" wrapText="1"/>
    </xf>
    <xf numFmtId="0" fontId="2" fillId="0" borderId="43" xfId="6" applyBorder="1" applyAlignment="1">
      <alignment horizontal="center" vertical="center" wrapText="1"/>
    </xf>
    <xf numFmtId="167" fontId="2" fillId="0" borderId="43" xfId="6" applyNumberFormat="1" applyBorder="1" applyAlignment="1">
      <alignment horizontal="center" vertical="center" wrapText="1"/>
    </xf>
    <xf numFmtId="9" fontId="2" fillId="0" borderId="43" xfId="6" applyNumberFormat="1" applyBorder="1" applyAlignment="1">
      <alignment horizontal="center" vertical="center" wrapText="1"/>
    </xf>
    <xf numFmtId="0" fontId="38" fillId="0" borderId="46" xfId="6" applyFont="1" applyBorder="1" applyAlignment="1">
      <alignment vertical="center" wrapText="1"/>
    </xf>
    <xf numFmtId="0" fontId="2" fillId="0" borderId="46" xfId="6" applyBorder="1" applyAlignment="1">
      <alignment vertical="center" wrapText="1"/>
    </xf>
    <xf numFmtId="167" fontId="2" fillId="0" borderId="46" xfId="6" applyNumberFormat="1" applyBorder="1" applyAlignment="1">
      <alignment vertical="center" wrapText="1"/>
    </xf>
    <xf numFmtId="167" fontId="2" fillId="0" borderId="43" xfId="6" applyNumberFormat="1" applyBorder="1" applyAlignment="1">
      <alignment vertical="center" wrapText="1"/>
    </xf>
    <xf numFmtId="0" fontId="38" fillId="0" borderId="43" xfId="6" applyFont="1" applyBorder="1" applyAlignment="1">
      <alignment horizontal="center" vertical="center" wrapText="1"/>
    </xf>
    <xf numFmtId="0" fontId="38" fillId="0" borderId="39" xfId="6" applyFont="1" applyBorder="1" applyAlignment="1">
      <alignment vertical="center" wrapText="1"/>
    </xf>
    <xf numFmtId="167" fontId="2" fillId="0" borderId="39" xfId="6" applyNumberFormat="1" applyBorder="1" applyAlignment="1">
      <alignment vertical="center" wrapText="1"/>
    </xf>
    <xf numFmtId="0" fontId="37" fillId="0" borderId="46" xfId="6" applyFont="1" applyFill="1" applyBorder="1" applyAlignment="1">
      <alignment horizontal="center" vertical="center" wrapText="1"/>
    </xf>
    <xf numFmtId="0" fontId="2" fillId="0" borderId="47" xfId="6" applyBorder="1" applyAlignment="1">
      <alignment horizontal="center" vertical="center" wrapText="1"/>
    </xf>
    <xf numFmtId="0" fontId="2" fillId="0" borderId="48" xfId="6" applyBorder="1" applyAlignment="1">
      <alignment horizontal="center" vertical="center" wrapText="1"/>
    </xf>
    <xf numFmtId="0" fontId="2" fillId="0" borderId="49" xfId="6" applyBorder="1" applyAlignment="1">
      <alignment horizontal="center" vertical="center" wrapText="1"/>
    </xf>
    <xf numFmtId="0" fontId="2" fillId="0" borderId="46" xfId="6" applyBorder="1" applyAlignment="1">
      <alignment horizontal="center" vertical="center" wrapText="1"/>
    </xf>
    <xf numFmtId="167" fontId="2" fillId="0" borderId="46" xfId="6" applyNumberFormat="1" applyBorder="1" applyAlignment="1">
      <alignment horizontal="center" vertical="center" wrapText="1"/>
    </xf>
    <xf numFmtId="9" fontId="2" fillId="0" borderId="46" xfId="6" applyNumberFormat="1" applyBorder="1" applyAlignment="1">
      <alignment horizontal="center" vertical="center" wrapText="1"/>
    </xf>
    <xf numFmtId="0" fontId="37" fillId="0" borderId="15" xfId="6" applyFont="1" applyFill="1" applyBorder="1" applyAlignment="1">
      <alignment horizontal="center" vertical="center" wrapText="1"/>
    </xf>
    <xf numFmtId="0" fontId="2" fillId="0" borderId="15" xfId="6" applyBorder="1" applyAlignment="1">
      <alignment vertical="center" wrapText="1"/>
    </xf>
    <xf numFmtId="0" fontId="38" fillId="0" borderId="15" xfId="6" applyFont="1" applyBorder="1" applyAlignment="1">
      <alignment vertical="center" wrapText="1"/>
    </xf>
    <xf numFmtId="0" fontId="2" fillId="0" borderId="50" xfId="6" applyBorder="1" applyAlignment="1">
      <alignment horizontal="center" vertical="center" wrapText="1"/>
    </xf>
    <xf numFmtId="0" fontId="2" fillId="0" borderId="51" xfId="6" applyBorder="1" applyAlignment="1">
      <alignment horizontal="center" vertical="center" wrapText="1"/>
    </xf>
    <xf numFmtId="0" fontId="2" fillId="0" borderId="52" xfId="6" applyBorder="1" applyAlignment="1">
      <alignment horizontal="center" vertical="center" wrapText="1"/>
    </xf>
    <xf numFmtId="0" fontId="2" fillId="0" borderId="15" xfId="6" applyBorder="1" applyAlignment="1">
      <alignment horizontal="center" vertical="center" wrapText="1"/>
    </xf>
    <xf numFmtId="167" fontId="2" fillId="0" borderId="15" xfId="6" applyNumberFormat="1" applyBorder="1" applyAlignment="1">
      <alignment horizontal="center" vertical="center" wrapText="1"/>
    </xf>
    <xf numFmtId="9" fontId="2" fillId="0" borderId="15" xfId="6" applyNumberFormat="1" applyBorder="1" applyAlignment="1">
      <alignment horizontal="center" vertical="center" wrapText="1"/>
    </xf>
    <xf numFmtId="167" fontId="2" fillId="0" borderId="25" xfId="6" applyNumberFormat="1" applyBorder="1" applyAlignment="1">
      <alignment horizontal="center" vertical="center" wrapText="1"/>
    </xf>
    <xf numFmtId="0" fontId="35" fillId="0" borderId="0" xfId="6" applyFont="1" applyFill="1" applyBorder="1" applyAlignment="1">
      <alignment vertical="center" textRotation="90" wrapText="1"/>
    </xf>
    <xf numFmtId="0" fontId="37" fillId="0" borderId="0" xfId="6" applyFont="1" applyFill="1" applyBorder="1" applyAlignment="1">
      <alignment horizontal="center" vertical="center" wrapText="1"/>
    </xf>
    <xf numFmtId="0" fontId="38" fillId="0" borderId="0" xfId="6" applyFont="1" applyBorder="1" applyAlignment="1">
      <alignment vertical="center" wrapText="1"/>
    </xf>
    <xf numFmtId="0" fontId="2" fillId="0" borderId="0" xfId="6" applyBorder="1" applyAlignment="1">
      <alignment horizontal="center" vertical="center" wrapText="1"/>
    </xf>
    <xf numFmtId="167" fontId="2" fillId="0" borderId="0" xfId="6" applyNumberFormat="1" applyBorder="1" applyAlignment="1">
      <alignment horizontal="center" vertical="center" wrapText="1"/>
    </xf>
    <xf numFmtId="9" fontId="2" fillId="0" borderId="0" xfId="6" applyNumberFormat="1" applyBorder="1" applyAlignment="1">
      <alignment horizontal="center" vertical="center" wrapText="1"/>
    </xf>
    <xf numFmtId="0" fontId="39" fillId="0" borderId="0" xfId="6" applyFont="1" applyBorder="1" applyAlignment="1">
      <alignment vertical="center" wrapText="1"/>
    </xf>
    <xf numFmtId="0" fontId="39" fillId="0" borderId="0" xfId="6" applyFont="1" applyAlignment="1">
      <alignment vertical="center" wrapText="1"/>
    </xf>
    <xf numFmtId="0" fontId="2" fillId="0" borderId="0" xfId="5"/>
    <xf numFmtId="0" fontId="3" fillId="0" borderId="0" xfId="5" applyFont="1" applyAlignment="1">
      <alignment horizontal="center"/>
    </xf>
    <xf numFmtId="0" fontId="2" fillId="0" borderId="0" xfId="5" applyBorder="1"/>
    <xf numFmtId="0" fontId="2" fillId="0" borderId="0" xfId="7"/>
    <xf numFmtId="0" fontId="3" fillId="0" borderId="0" xfId="7" applyFont="1" applyBorder="1"/>
    <xf numFmtId="0" fontId="2" fillId="0" borderId="0" xfId="7" applyBorder="1"/>
    <xf numFmtId="0" fontId="2" fillId="0" borderId="0" xfId="7" applyAlignment="1">
      <alignment wrapText="1"/>
    </xf>
    <xf numFmtId="0" fontId="4" fillId="0" borderId="0" xfId="3" applyFont="1"/>
    <xf numFmtId="0" fontId="2" fillId="0" borderId="0" xfId="3"/>
    <xf numFmtId="0" fontId="3" fillId="0" borderId="5" xfId="3" applyFont="1" applyBorder="1" applyAlignment="1">
      <alignment horizontal="center"/>
    </xf>
    <xf numFmtId="0" fontId="3" fillId="0" borderId="18" xfId="3" applyFont="1" applyBorder="1" applyAlignment="1">
      <alignment horizontal="center"/>
    </xf>
    <xf numFmtId="0" fontId="2" fillId="0" borderId="0" xfId="3" applyBorder="1"/>
    <xf numFmtId="0" fontId="40" fillId="0" borderId="0" xfId="3" applyFont="1" applyBorder="1" applyAlignment="1">
      <alignment horizontal="center"/>
    </xf>
    <xf numFmtId="0" fontId="2" fillId="0" borderId="53" xfId="3" applyBorder="1" applyAlignment="1">
      <alignment horizontal="center"/>
    </xf>
    <xf numFmtId="0" fontId="2" fillId="0" borderId="0" xfId="3" applyAlignment="1">
      <alignment horizontal="center"/>
    </xf>
    <xf numFmtId="0" fontId="2" fillId="0" borderId="0" xfId="3" applyAlignment="1">
      <alignment horizontal="right"/>
    </xf>
    <xf numFmtId="0" fontId="2" fillId="0" borderId="54" xfId="7" applyBorder="1"/>
    <xf numFmtId="0" fontId="2" fillId="0" borderId="55" xfId="7" applyBorder="1"/>
    <xf numFmtId="0" fontId="2" fillId="0" borderId="56" xfId="7" applyBorder="1"/>
    <xf numFmtId="0" fontId="2" fillId="0" borderId="57" xfId="7" applyBorder="1"/>
    <xf numFmtId="0" fontId="42" fillId="0" borderId="0" xfId="7" applyFont="1" applyBorder="1"/>
    <xf numFmtId="0" fontId="2" fillId="0" borderId="58" xfId="7" applyBorder="1"/>
    <xf numFmtId="0" fontId="2" fillId="0" borderId="58" xfId="7" applyBorder="1" applyAlignment="1">
      <alignment wrapText="1"/>
    </xf>
    <xf numFmtId="0" fontId="2" fillId="0" borderId="59" xfId="7" applyBorder="1"/>
    <xf numFmtId="0" fontId="2" fillId="0" borderId="53" xfId="7" applyBorder="1"/>
    <xf numFmtId="0" fontId="2" fillId="0" borderId="60" xfId="7" applyBorder="1"/>
    <xf numFmtId="0" fontId="43" fillId="7" borderId="61" xfId="7" applyFont="1" applyFill="1" applyBorder="1" applyAlignment="1">
      <alignment horizontal="center" vertical="center"/>
    </xf>
    <xf numFmtId="0" fontId="43" fillId="7" borderId="61" xfId="7" applyFont="1" applyFill="1" applyBorder="1" applyAlignment="1">
      <alignment horizontal="center" vertical="center" wrapText="1"/>
    </xf>
    <xf numFmtId="0" fontId="44" fillId="0" borderId="62" xfId="7" applyFont="1" applyBorder="1" applyAlignment="1">
      <alignment horizontal="center"/>
    </xf>
    <xf numFmtId="0" fontId="44" fillId="0" borderId="63" xfId="7" applyFont="1" applyBorder="1"/>
    <xf numFmtId="0" fontId="44" fillId="0" borderId="63" xfId="7" applyFont="1" applyBorder="1" applyAlignment="1">
      <alignment horizontal="center"/>
    </xf>
    <xf numFmtId="0" fontId="44" fillId="0" borderId="64" xfId="7" applyFont="1" applyBorder="1" applyAlignment="1">
      <alignment horizontal="center"/>
    </xf>
    <xf numFmtId="0" fontId="44" fillId="0" borderId="65" xfId="7" applyFont="1" applyBorder="1" applyAlignment="1">
      <alignment horizontal="center"/>
    </xf>
    <xf numFmtId="0" fontId="44" fillId="0" borderId="1" xfId="7" applyFont="1" applyBorder="1"/>
    <xf numFmtId="0" fontId="44" fillId="0" borderId="1" xfId="7" applyFont="1" applyBorder="1" applyAlignment="1">
      <alignment horizontal="center"/>
    </xf>
    <xf numFmtId="0" fontId="44" fillId="0" borderId="66" xfId="7" applyFont="1" applyBorder="1" applyAlignment="1">
      <alignment horizontal="center"/>
    </xf>
    <xf numFmtId="0" fontId="44" fillId="0" borderId="67" xfId="7" applyFont="1" applyBorder="1" applyAlignment="1">
      <alignment horizontal="center"/>
    </xf>
    <xf numFmtId="0" fontId="44" fillId="0" borderId="68" xfId="7" applyFont="1" applyBorder="1"/>
    <xf numFmtId="0" fontId="44" fillId="0" borderId="68" xfId="7" applyFont="1" applyBorder="1" applyAlignment="1">
      <alignment horizontal="center"/>
    </xf>
    <xf numFmtId="0" fontId="44" fillId="0" borderId="69" xfId="7" applyFont="1" applyBorder="1" applyAlignment="1">
      <alignment horizontal="center"/>
    </xf>
    <xf numFmtId="0" fontId="44" fillId="0" borderId="0" xfId="7" applyFont="1" applyBorder="1"/>
    <xf numFmtId="0" fontId="43" fillId="0" borderId="0" xfId="7" applyFont="1" applyBorder="1" applyAlignment="1">
      <alignment horizontal="center"/>
    </xf>
    <xf numFmtId="0" fontId="43" fillId="8" borderId="61" xfId="7" applyFont="1" applyFill="1" applyBorder="1" applyAlignment="1">
      <alignment horizontal="center"/>
    </xf>
    <xf numFmtId="0" fontId="3" fillId="0" borderId="53" xfId="7" applyFont="1" applyBorder="1"/>
    <xf numFmtId="0" fontId="32" fillId="0" borderId="53" xfId="7" applyFont="1" applyBorder="1"/>
    <xf numFmtId="0" fontId="3" fillId="0" borderId="53" xfId="7" applyFont="1" applyBorder="1" applyAlignment="1">
      <alignment horizontal="left"/>
    </xf>
    <xf numFmtId="167" fontId="32" fillId="0" borderId="53" xfId="7" applyNumberFormat="1" applyFont="1" applyBorder="1"/>
    <xf numFmtId="0" fontId="43" fillId="7" borderId="61" xfId="7" applyFont="1" applyFill="1" applyBorder="1" applyAlignment="1">
      <alignment horizontal="center" vertical="center" textRotation="45" wrapText="1"/>
    </xf>
    <xf numFmtId="0" fontId="44" fillId="7" borderId="70" xfId="7" applyFont="1" applyFill="1" applyBorder="1"/>
    <xf numFmtId="0" fontId="43" fillId="7" borderId="71" xfId="7" applyFont="1" applyFill="1" applyBorder="1" applyAlignment="1">
      <alignment horizontal="left" vertical="center" wrapText="1"/>
    </xf>
    <xf numFmtId="0" fontId="43" fillId="0" borderId="0" xfId="7" applyFont="1" applyBorder="1" applyAlignment="1">
      <alignment horizontal="right"/>
    </xf>
    <xf numFmtId="0" fontId="9" fillId="0" borderId="0" xfId="3" applyFont="1"/>
    <xf numFmtId="168" fontId="3" fillId="8" borderId="33" xfId="1" applyNumberFormat="1" applyFont="1" applyFill="1" applyBorder="1"/>
    <xf numFmtId="0" fontId="36" fillId="7" borderId="72" xfId="6" applyFont="1" applyFill="1" applyBorder="1" applyAlignment="1">
      <alignment horizontal="center" vertical="center" wrapText="1"/>
    </xf>
    <xf numFmtId="0" fontId="36" fillId="7" borderId="73" xfId="6" applyFont="1" applyFill="1" applyBorder="1" applyAlignment="1">
      <alignment horizontal="center" vertical="center" wrapText="1"/>
    </xf>
    <xf numFmtId="0" fontId="36" fillId="7" borderId="74" xfId="6" applyFont="1" applyFill="1" applyBorder="1" applyAlignment="1">
      <alignment horizontal="center" vertical="center" wrapText="1"/>
    </xf>
    <xf numFmtId="0" fontId="35" fillId="0" borderId="75" xfId="6" applyFont="1" applyFill="1" applyBorder="1" applyAlignment="1">
      <alignment vertical="center" textRotation="90" wrapText="1"/>
    </xf>
    <xf numFmtId="0" fontId="35" fillId="0" borderId="76" xfId="6" applyFont="1" applyFill="1" applyBorder="1" applyAlignment="1">
      <alignment vertical="center" textRotation="90" wrapText="1"/>
    </xf>
    <xf numFmtId="0" fontId="35" fillId="7" borderId="72" xfId="6" applyFont="1" applyFill="1" applyBorder="1" applyAlignment="1">
      <alignment vertical="center" textRotation="90" wrapText="1"/>
    </xf>
    <xf numFmtId="0" fontId="35" fillId="7" borderId="33" xfId="6" applyFont="1" applyFill="1" applyBorder="1" applyAlignment="1">
      <alignment horizontal="center" vertical="center" wrapText="1"/>
    </xf>
    <xf numFmtId="0" fontId="2" fillId="0" borderId="54" xfId="5" applyBorder="1"/>
    <xf numFmtId="0" fontId="2" fillId="0" borderId="55" xfId="5" applyBorder="1"/>
    <xf numFmtId="0" fontId="2" fillId="0" borderId="56" xfId="5" applyBorder="1"/>
    <xf numFmtId="0" fontId="40" fillId="0" borderId="57" xfId="5" applyFont="1" applyBorder="1"/>
    <xf numFmtId="0" fontId="2" fillId="0" borderId="58" xfId="5" applyBorder="1"/>
    <xf numFmtId="0" fontId="2" fillId="0" borderId="54" xfId="5" applyBorder="1" applyAlignment="1">
      <alignment horizontal="center"/>
    </xf>
    <xf numFmtId="0" fontId="40" fillId="0" borderId="57" xfId="5" applyFont="1" applyBorder="1" applyAlignment="1">
      <alignment horizontal="left"/>
    </xf>
    <xf numFmtId="0" fontId="2" fillId="0" borderId="57" xfId="5" applyBorder="1"/>
    <xf numFmtId="168" fontId="2" fillId="0" borderId="0" xfId="1" applyNumberFormat="1" applyFont="1" applyBorder="1"/>
    <xf numFmtId="0" fontId="47" fillId="0" borderId="0" xfId="0" applyFont="1" applyAlignment="1">
      <alignment wrapText="1"/>
    </xf>
    <xf numFmtId="0" fontId="0" fillId="0" borderId="61" xfId="0" applyBorder="1"/>
    <xf numFmtId="0" fontId="0" fillId="0" borderId="58" xfId="0" applyBorder="1" applyAlignment="1">
      <alignment horizontal="center"/>
    </xf>
    <xf numFmtId="0" fontId="47" fillId="0" borderId="58" xfId="0" applyFont="1" applyBorder="1" applyAlignment="1">
      <alignment wrapText="1"/>
    </xf>
    <xf numFmtId="0" fontId="0" fillId="7" borderId="61" xfId="0" applyFill="1" applyBorder="1" applyAlignment="1">
      <alignment horizontal="center"/>
    </xf>
    <xf numFmtId="0" fontId="46" fillId="0" borderId="61" xfId="0" applyFont="1" applyBorder="1" applyAlignment="1">
      <alignment vertical="center" wrapText="1"/>
    </xf>
    <xf numFmtId="0" fontId="46" fillId="0" borderId="61" xfId="0" applyFont="1" applyBorder="1" applyAlignment="1">
      <alignment horizontal="center"/>
    </xf>
    <xf numFmtId="165" fontId="46" fillId="0" borderId="61" xfId="0" applyNumberFormat="1" applyFont="1" applyBorder="1" applyAlignment="1">
      <alignment horizontal="center"/>
    </xf>
    <xf numFmtId="0" fontId="46" fillId="0" borderId="61" xfId="0" applyFont="1" applyBorder="1" applyAlignment="1">
      <alignment horizontal="left"/>
    </xf>
    <xf numFmtId="0" fontId="46" fillId="0" borderId="77" xfId="0" applyFont="1" applyBorder="1" applyAlignment="1">
      <alignment horizontal="center"/>
    </xf>
    <xf numFmtId="165" fontId="46" fillId="0" borderId="77" xfId="0" applyNumberFormat="1" applyFont="1" applyBorder="1" applyAlignment="1">
      <alignment horizontal="center"/>
    </xf>
    <xf numFmtId="0" fontId="49" fillId="0" borderId="55" xfId="0" applyFont="1" applyFill="1" applyBorder="1"/>
    <xf numFmtId="0" fontId="32" fillId="0" borderId="0" xfId="0" applyFont="1"/>
    <xf numFmtId="0" fontId="51" fillId="0" borderId="0" xfId="2" applyFont="1" applyFill="1" applyAlignment="1" applyProtection="1">
      <alignment horizontal="right" vertical="center"/>
    </xf>
    <xf numFmtId="0" fontId="51" fillId="0" borderId="0" xfId="0" applyFont="1" applyAlignment="1">
      <alignment horizontal="center"/>
    </xf>
    <xf numFmtId="0" fontId="3" fillId="0" borderId="0" xfId="0" applyFont="1"/>
    <xf numFmtId="0" fontId="0" fillId="0" borderId="78" xfId="0" applyBorder="1" applyAlignment="1">
      <alignment horizontal="center"/>
    </xf>
    <xf numFmtId="0" fontId="49" fillId="0" borderId="55" xfId="0" applyFont="1" applyBorder="1" applyAlignment="1">
      <alignment horizontal="center"/>
    </xf>
    <xf numFmtId="0" fontId="47" fillId="0" borderId="0" xfId="0" applyFont="1" applyBorder="1" applyAlignment="1">
      <alignment wrapText="1"/>
    </xf>
    <xf numFmtId="0" fontId="47" fillId="0" borderId="61" xfId="0" applyFont="1" applyBorder="1" applyAlignment="1">
      <alignment horizontal="center" vertical="center" wrapText="1"/>
    </xf>
    <xf numFmtId="0" fontId="46" fillId="0" borderId="61" xfId="0" applyFont="1" applyBorder="1" applyAlignment="1">
      <alignment horizontal="center" vertical="center" wrapText="1"/>
    </xf>
    <xf numFmtId="0" fontId="52" fillId="0" borderId="61" xfId="0" applyFont="1" applyBorder="1" applyAlignment="1">
      <alignment horizontal="center" vertical="center" wrapText="1"/>
    </xf>
    <xf numFmtId="0" fontId="46" fillId="0" borderId="55" xfId="0" applyFont="1" applyBorder="1" applyAlignment="1">
      <alignment vertical="center" wrapText="1"/>
    </xf>
    <xf numFmtId="0" fontId="53" fillId="0" borderId="60" xfId="0" applyFont="1" applyBorder="1" applyAlignment="1">
      <alignment horizontal="right" vertical="center" wrapText="1"/>
    </xf>
    <xf numFmtId="0" fontId="51" fillId="0" borderId="0" xfId="0" applyFont="1" applyAlignment="1">
      <alignment horizontal="center" wrapText="1"/>
    </xf>
    <xf numFmtId="0" fontId="32" fillId="0" borderId="78" xfId="0" applyFont="1" applyBorder="1" applyAlignment="1">
      <alignment horizontal="center"/>
    </xf>
    <xf numFmtId="0" fontId="33" fillId="0" borderId="79" xfId="0" applyFont="1" applyFill="1" applyBorder="1" applyAlignment="1">
      <alignment horizontal="center" vertical="center"/>
    </xf>
    <xf numFmtId="0" fontId="32" fillId="0" borderId="0" xfId="0" applyFont="1" applyAlignment="1">
      <alignment horizontal="right"/>
    </xf>
    <xf numFmtId="0" fontId="33" fillId="10" borderId="80" xfId="0" applyFont="1" applyFill="1" applyBorder="1" applyAlignment="1">
      <alignment horizontal="center" vertical="center"/>
    </xf>
    <xf numFmtId="0" fontId="3" fillId="0" borderId="0" xfId="0" applyFont="1" applyAlignment="1">
      <alignment horizontal="center"/>
    </xf>
    <xf numFmtId="0" fontId="51" fillId="0" borderId="33" xfId="0" applyFont="1" applyBorder="1" applyAlignment="1">
      <alignment horizontal="center" vertical="center" wrapText="1"/>
    </xf>
    <xf numFmtId="0" fontId="32" fillId="0" borderId="0" xfId="0" applyFont="1" applyAlignment="1">
      <alignment vertical="top"/>
    </xf>
    <xf numFmtId="0" fontId="51" fillId="10" borderId="33" xfId="0" applyFont="1" applyFill="1" applyBorder="1" applyAlignment="1">
      <alignment horizontal="center" vertical="center" wrapText="1"/>
    </xf>
    <xf numFmtId="0" fontId="51" fillId="11" borderId="33" xfId="0" applyFont="1" applyFill="1" applyBorder="1" applyAlignment="1">
      <alignment horizontal="center" vertical="center" wrapText="1"/>
    </xf>
    <xf numFmtId="0" fontId="51" fillId="8" borderId="33" xfId="0" applyFont="1" applyFill="1" applyBorder="1" applyAlignment="1">
      <alignment horizontal="center" vertical="center" wrapText="1"/>
    </xf>
    <xf numFmtId="0" fontId="3" fillId="0" borderId="0" xfId="0" applyFont="1" applyAlignment="1">
      <alignment wrapText="1"/>
    </xf>
    <xf numFmtId="164" fontId="46" fillId="0" borderId="61" xfId="0" applyNumberFormat="1" applyFont="1" applyBorder="1" applyAlignment="1">
      <alignment horizontal="center"/>
    </xf>
    <xf numFmtId="164" fontId="46" fillId="0" borderId="77" xfId="0" applyNumberFormat="1" applyFont="1" applyBorder="1" applyAlignment="1">
      <alignment horizontal="center"/>
    </xf>
    <xf numFmtId="164" fontId="0" fillId="0" borderId="78" xfId="0" applyNumberFormat="1" applyBorder="1" applyAlignment="1">
      <alignment horizontal="center"/>
    </xf>
    <xf numFmtId="0" fontId="33" fillId="0" borderId="80" xfId="0" applyFont="1" applyFill="1" applyBorder="1" applyAlignment="1">
      <alignment horizontal="center" vertical="center"/>
    </xf>
    <xf numFmtId="164" fontId="40" fillId="0" borderId="0" xfId="3" applyNumberFormat="1" applyFont="1" applyBorder="1" applyAlignment="1">
      <alignment horizontal="center"/>
    </xf>
    <xf numFmtId="0" fontId="40" fillId="0" borderId="36" xfId="3" applyFont="1" applyBorder="1" applyAlignment="1">
      <alignment horizontal="center"/>
    </xf>
    <xf numFmtId="0" fontId="40" fillId="0" borderId="18" xfId="3" applyFont="1" applyBorder="1" applyAlignment="1">
      <alignment horizontal="center"/>
    </xf>
    <xf numFmtId="0" fontId="40" fillId="0" borderId="5" xfId="3" applyFont="1" applyBorder="1" applyAlignment="1">
      <alignment horizontal="center"/>
    </xf>
    <xf numFmtId="0" fontId="50" fillId="0" borderId="0" xfId="2" applyFont="1" applyFill="1" applyAlignment="1" applyProtection="1">
      <alignment horizontal="center" vertical="center" wrapText="1"/>
    </xf>
    <xf numFmtId="2" fontId="32" fillId="0" borderId="78" xfId="0" applyNumberFormat="1" applyFont="1" applyBorder="1" applyAlignment="1">
      <alignment horizontal="center"/>
    </xf>
    <xf numFmtId="2" fontId="40" fillId="0" borderId="81" xfId="3" applyNumberFormat="1" applyFont="1" applyBorder="1" applyAlignment="1">
      <alignment horizontal="center"/>
    </xf>
    <xf numFmtId="2" fontId="40" fillId="0" borderId="5" xfId="3" applyNumberFormat="1" applyFont="1" applyBorder="1" applyAlignment="1">
      <alignment horizontal="center"/>
    </xf>
    <xf numFmtId="2" fontId="40" fillId="0" borderId="36" xfId="3" applyNumberFormat="1" applyFont="1" applyBorder="1" applyAlignment="1">
      <alignment horizontal="center"/>
    </xf>
    <xf numFmtId="2" fontId="40" fillId="0" borderId="18" xfId="3" applyNumberFormat="1" applyFont="1" applyBorder="1" applyAlignment="1">
      <alignment horizontal="center"/>
    </xf>
    <xf numFmtId="0" fontId="33" fillId="0" borderId="82" xfId="0" applyFont="1" applyFill="1" applyBorder="1" applyAlignment="1">
      <alignment horizontal="center" vertical="center"/>
    </xf>
    <xf numFmtId="0" fontId="2" fillId="0" borderId="61" xfId="5" applyFill="1" applyBorder="1"/>
    <xf numFmtId="0" fontId="2" fillId="0" borderId="57" xfId="5" applyFill="1" applyBorder="1" applyAlignment="1">
      <alignment horizontal="center"/>
    </xf>
    <xf numFmtId="0" fontId="2" fillId="0" borderId="0" xfId="5" applyFill="1" applyBorder="1"/>
    <xf numFmtId="0" fontId="2" fillId="0" borderId="58" xfId="5" applyFill="1" applyBorder="1"/>
    <xf numFmtId="1" fontId="2" fillId="0" borderId="61" xfId="5" applyNumberFormat="1" applyFill="1" applyBorder="1"/>
    <xf numFmtId="0" fontId="41" fillId="0" borderId="57" xfId="5" applyFont="1" applyFill="1" applyBorder="1" applyAlignment="1">
      <alignment horizontal="center"/>
    </xf>
    <xf numFmtId="0" fontId="2" fillId="0" borderId="0" xfId="5" applyFont="1" applyFill="1" applyBorder="1"/>
    <xf numFmtId="165" fontId="3" fillId="0" borderId="61" xfId="8" applyNumberFormat="1" applyFont="1" applyFill="1" applyBorder="1"/>
    <xf numFmtId="164" fontId="3" fillId="0" borderId="33" xfId="5" applyNumberFormat="1" applyFont="1" applyFill="1" applyBorder="1"/>
    <xf numFmtId="0" fontId="2" fillId="0" borderId="59" xfId="5" applyFill="1" applyBorder="1" applyAlignment="1">
      <alignment horizontal="center"/>
    </xf>
    <xf numFmtId="0" fontId="2" fillId="0" borderId="53" xfId="5" applyFill="1" applyBorder="1"/>
    <xf numFmtId="0" fontId="2" fillId="0" borderId="60" xfId="5" applyFill="1" applyBorder="1"/>
    <xf numFmtId="0" fontId="2" fillId="0" borderId="54" xfId="5" applyFill="1" applyBorder="1" applyAlignment="1">
      <alignment horizontal="center"/>
    </xf>
    <xf numFmtId="0" fontId="2" fillId="0" borderId="55" xfId="5" applyFill="1" applyBorder="1"/>
    <xf numFmtId="0" fontId="2" fillId="0" borderId="56" xfId="5" applyFill="1" applyBorder="1"/>
    <xf numFmtId="0" fontId="40" fillId="0" borderId="57" xfId="5" applyFont="1" applyFill="1" applyBorder="1" applyAlignment="1">
      <alignment horizontal="left"/>
    </xf>
    <xf numFmtId="9" fontId="2" fillId="0" borderId="0" xfId="8" applyFont="1" applyFill="1" applyBorder="1"/>
    <xf numFmtId="0" fontId="3" fillId="0" borderId="57" xfId="5" applyFont="1" applyFill="1" applyBorder="1" applyAlignment="1">
      <alignment horizontal="center"/>
    </xf>
    <xf numFmtId="164" fontId="2" fillId="0" borderId="61" xfId="5" applyNumberFormat="1" applyFill="1" applyBorder="1"/>
    <xf numFmtId="0" fontId="2" fillId="0" borderId="59" xfId="5" applyFill="1" applyBorder="1"/>
    <xf numFmtId="0" fontId="2" fillId="0" borderId="54" xfId="5" applyFill="1" applyBorder="1"/>
    <xf numFmtId="0" fontId="40" fillId="0" borderId="57" xfId="5" applyFont="1" applyFill="1" applyBorder="1"/>
    <xf numFmtId="9" fontId="10" fillId="0" borderId="33" xfId="8" applyFont="1" applyFill="1" applyBorder="1"/>
    <xf numFmtId="0" fontId="2" fillId="0" borderId="83" xfId="5" applyFill="1" applyBorder="1" applyAlignment="1">
      <alignment horizontal="center"/>
    </xf>
    <xf numFmtId="0" fontId="2" fillId="0" borderId="60" xfId="5" applyFill="1" applyBorder="1" applyAlignment="1">
      <alignment horizontal="center"/>
    </xf>
    <xf numFmtId="0" fontId="2" fillId="0" borderId="57" xfId="5" applyFill="1" applyBorder="1"/>
    <xf numFmtId="0" fontId="40" fillId="0" borderId="57" xfId="5" applyFont="1" applyFill="1" applyBorder="1" applyAlignment="1">
      <alignment horizontal="center"/>
    </xf>
    <xf numFmtId="1" fontId="3" fillId="0" borderId="33" xfId="5" applyNumberFormat="1" applyFont="1" applyFill="1" applyBorder="1"/>
    <xf numFmtId="0" fontId="2" fillId="12" borderId="77" xfId="5" applyFill="1" applyBorder="1" applyAlignment="1">
      <alignment horizontal="center" vertical="center"/>
    </xf>
    <xf numFmtId="0" fontId="2" fillId="12" borderId="84" xfId="5" applyFill="1" applyBorder="1" applyAlignment="1">
      <alignment horizontal="center" vertical="center"/>
    </xf>
    <xf numFmtId="0" fontId="9" fillId="0" borderId="0" xfId="0" applyFont="1" applyAlignment="1">
      <alignment horizontal="center" wrapText="1"/>
    </xf>
    <xf numFmtId="0" fontId="46" fillId="0" borderId="0" xfId="0" applyFont="1" applyAlignment="1">
      <alignment horizontal="center" wrapText="1"/>
    </xf>
    <xf numFmtId="0" fontId="54" fillId="0" borderId="0" xfId="0" applyFont="1" applyAlignment="1">
      <alignment vertical="center"/>
    </xf>
    <xf numFmtId="0" fontId="9" fillId="0" borderId="79" xfId="0" applyFont="1" applyFill="1" applyBorder="1" applyAlignment="1">
      <alignment horizontal="center" vertical="center"/>
    </xf>
    <xf numFmtId="0" fontId="9" fillId="0" borderId="80" xfId="0" applyFont="1" applyFill="1" applyBorder="1" applyAlignment="1">
      <alignment horizontal="center" vertical="center"/>
    </xf>
    <xf numFmtId="0" fontId="9" fillId="10" borderId="80" xfId="0" applyFont="1" applyFill="1" applyBorder="1" applyAlignment="1">
      <alignment horizontal="center" vertical="center"/>
    </xf>
    <xf numFmtId="0" fontId="9" fillId="0" borderId="82" xfId="0" applyFont="1" applyFill="1" applyBorder="1" applyAlignment="1">
      <alignment horizontal="center" vertical="center"/>
    </xf>
    <xf numFmtId="0" fontId="25" fillId="0" borderId="0" xfId="0" applyFont="1" applyAlignment="1">
      <alignment horizontal="center" vertical="center" wrapText="1"/>
    </xf>
    <xf numFmtId="0" fontId="46" fillId="0" borderId="61" xfId="0" quotePrefix="1" applyFont="1" applyBorder="1" applyAlignment="1">
      <alignment horizontal="center"/>
    </xf>
    <xf numFmtId="10" fontId="0" fillId="0" borderId="78" xfId="0" applyNumberFormat="1" applyBorder="1" applyAlignment="1">
      <alignment horizontal="center"/>
    </xf>
    <xf numFmtId="164" fontId="32" fillId="0" borderId="78" xfId="0" applyNumberFormat="1" applyFont="1" applyBorder="1" applyAlignment="1">
      <alignment horizontal="center"/>
    </xf>
    <xf numFmtId="0" fontId="24" fillId="0" borderId="57" xfId="5" applyFont="1" applyFill="1" applyBorder="1" applyAlignment="1">
      <alignment horizontal="center"/>
    </xf>
    <xf numFmtId="9" fontId="32" fillId="0" borderId="61" xfId="0" applyNumberFormat="1" applyFont="1" applyBorder="1"/>
    <xf numFmtId="0" fontId="2" fillId="0" borderId="0" xfId="5" applyBorder="1" applyAlignment="1"/>
    <xf numFmtId="0" fontId="2" fillId="0" borderId="53" xfId="5" applyFill="1" applyBorder="1" applyAlignment="1"/>
    <xf numFmtId="0" fontId="9" fillId="0" borderId="0" xfId="5" applyFont="1" applyBorder="1" applyAlignment="1">
      <alignment horizontal="left"/>
    </xf>
    <xf numFmtId="1" fontId="3" fillId="0" borderId="85" xfId="5" applyNumberFormat="1" applyFont="1" applyFill="1" applyBorder="1"/>
    <xf numFmtId="164" fontId="3" fillId="0" borderId="85" xfId="5" applyNumberFormat="1" applyFont="1" applyFill="1" applyBorder="1"/>
    <xf numFmtId="9" fontId="10" fillId="0" borderId="85" xfId="8" applyFont="1" applyFill="1" applyBorder="1"/>
    <xf numFmtId="165" fontId="32" fillId="0" borderId="61" xfId="0" applyNumberFormat="1" applyFont="1" applyBorder="1" applyAlignment="1">
      <alignment horizontal="center" vertical="center"/>
    </xf>
    <xf numFmtId="0" fontId="56" fillId="7" borderId="61" xfId="0" applyFont="1" applyFill="1" applyBorder="1" applyAlignment="1">
      <alignment horizontal="center" wrapText="1"/>
    </xf>
    <xf numFmtId="0" fontId="2" fillId="0" borderId="0" xfId="3" applyFont="1"/>
    <xf numFmtId="0" fontId="2" fillId="0" borderId="39" xfId="6" applyFont="1" applyBorder="1" applyAlignment="1">
      <alignment vertical="center" wrapText="1"/>
    </xf>
    <xf numFmtId="0" fontId="2" fillId="0" borderId="86" xfId="6" applyFont="1" applyBorder="1" applyAlignment="1">
      <alignment horizontal="center" vertical="center" wrapText="1"/>
    </xf>
    <xf numFmtId="0" fontId="2" fillId="0" borderId="39" xfId="6" applyFont="1" applyFill="1" applyBorder="1" applyAlignment="1">
      <alignment horizontal="center" vertical="center" wrapText="1"/>
    </xf>
    <xf numFmtId="0" fontId="2" fillId="0" borderId="0" xfId="0" applyFont="1" applyAlignment="1">
      <alignment wrapText="1"/>
    </xf>
    <xf numFmtId="0" fontId="9" fillId="0" borderId="0" xfId="0" applyFont="1" applyAlignment="1">
      <alignment wrapText="1"/>
    </xf>
    <xf numFmtId="0" fontId="2" fillId="0" borderId="0" xfId="0" applyFont="1" applyAlignment="1">
      <alignment horizontal="center" wrapText="1"/>
    </xf>
    <xf numFmtId="0" fontId="40" fillId="0" borderId="0" xfId="0" applyFont="1" applyAlignment="1">
      <alignment wrapText="1"/>
    </xf>
    <xf numFmtId="0" fontId="2" fillId="15" borderId="83" xfId="0" applyFont="1" applyFill="1" applyBorder="1" applyAlignment="1">
      <alignment horizontal="left" vertical="center" wrapText="1"/>
    </xf>
    <xf numFmtId="0" fontId="2" fillId="15" borderId="61" xfId="0" applyFont="1" applyFill="1" applyBorder="1" applyAlignment="1">
      <alignment horizontal="left" vertical="center" wrapText="1"/>
    </xf>
    <xf numFmtId="0" fontId="2" fillId="16" borderId="61" xfId="0" applyFont="1" applyFill="1" applyBorder="1" applyAlignment="1">
      <alignment horizontal="center" vertical="center" wrapText="1"/>
    </xf>
    <xf numFmtId="0" fontId="40" fillId="17" borderId="71" xfId="0" applyFont="1" applyFill="1" applyBorder="1" applyAlignment="1">
      <alignment horizontal="center" textRotation="45" wrapText="1"/>
    </xf>
    <xf numFmtId="0" fontId="40" fillId="17" borderId="61" xfId="0" applyFont="1" applyFill="1" applyBorder="1" applyAlignment="1">
      <alignment horizontal="center" textRotation="45" wrapText="1"/>
    </xf>
    <xf numFmtId="0" fontId="51" fillId="0" borderId="38" xfId="0" applyFont="1" applyBorder="1" applyAlignment="1">
      <alignment horizontal="center" vertical="center" wrapText="1"/>
    </xf>
    <xf numFmtId="0" fontId="3" fillId="0" borderId="33" xfId="0" applyFont="1" applyBorder="1" applyAlignment="1">
      <alignment horizontal="center" vertical="center"/>
    </xf>
    <xf numFmtId="0" fontId="0" fillId="0" borderId="55" xfId="0" applyBorder="1"/>
    <xf numFmtId="0" fontId="0" fillId="0" borderId="56" xfId="0" applyBorder="1"/>
    <xf numFmtId="0" fontId="0" fillId="0" borderId="58" xfId="0" applyBorder="1"/>
    <xf numFmtId="0" fontId="32" fillId="0" borderId="0" xfId="0" applyFont="1" applyBorder="1" applyAlignment="1">
      <alignment vertical="top"/>
    </xf>
    <xf numFmtId="0" fontId="32" fillId="0" borderId="0" xfId="0" applyFont="1" applyBorder="1"/>
    <xf numFmtId="0" fontId="32" fillId="0" borderId="58" xfId="0" applyFont="1" applyBorder="1"/>
    <xf numFmtId="0" fontId="54" fillId="0" borderId="0" xfId="0" applyFont="1" applyBorder="1" applyAlignment="1">
      <alignment vertical="center"/>
    </xf>
    <xf numFmtId="0" fontId="3" fillId="0" borderId="0" xfId="0" applyFont="1" applyBorder="1"/>
    <xf numFmtId="0" fontId="3" fillId="0" borderId="0" xfId="0" applyFont="1" applyBorder="1" applyAlignment="1">
      <alignment vertical="center"/>
    </xf>
    <xf numFmtId="0" fontId="51" fillId="0" borderId="0" xfId="0" applyFont="1" applyBorder="1" applyAlignment="1">
      <alignment horizontal="center" wrapText="1"/>
    </xf>
    <xf numFmtId="0" fontId="51" fillId="0" borderId="0" xfId="2" applyFont="1" applyFill="1" applyBorder="1" applyAlignment="1" applyProtection="1">
      <alignment horizontal="right" vertical="center"/>
    </xf>
    <xf numFmtId="0" fontId="32" fillId="0" borderId="0" xfId="0" applyFont="1" applyBorder="1" applyAlignment="1">
      <alignment horizontal="right"/>
    </xf>
    <xf numFmtId="0" fontId="32" fillId="0" borderId="53" xfId="0" applyFont="1" applyBorder="1"/>
    <xf numFmtId="0" fontId="32" fillId="0" borderId="60" xfId="0" applyFont="1" applyBorder="1"/>
    <xf numFmtId="0" fontId="9" fillId="0" borderId="0" xfId="0" applyFont="1" applyBorder="1" applyAlignment="1">
      <alignment horizontal="center" wrapText="1"/>
    </xf>
    <xf numFmtId="0" fontId="46" fillId="0" borderId="55" xfId="0" applyFont="1" applyBorder="1" applyAlignment="1">
      <alignment horizontal="center" wrapText="1"/>
    </xf>
    <xf numFmtId="0" fontId="9" fillId="0" borderId="53" xfId="0" applyFont="1" applyBorder="1" applyAlignment="1">
      <alignment horizontal="center" wrapText="1"/>
    </xf>
    <xf numFmtId="0" fontId="0" fillId="0" borderId="54" xfId="0" applyBorder="1"/>
    <xf numFmtId="0" fontId="0" fillId="0" borderId="57" xfId="0" applyBorder="1"/>
    <xf numFmtId="0" fontId="32" fillId="0" borderId="57" xfId="0" applyFont="1" applyBorder="1"/>
    <xf numFmtId="0" fontId="32" fillId="0" borderId="59" xfId="0" applyFont="1" applyBorder="1"/>
    <xf numFmtId="0" fontId="46" fillId="0" borderId="70" xfId="0" applyFont="1" applyBorder="1" applyAlignment="1">
      <alignment horizontal="center" wrapText="1"/>
    </xf>
    <xf numFmtId="0" fontId="24" fillId="0" borderId="71" xfId="0" applyFont="1" applyBorder="1" applyAlignment="1">
      <alignment horizontal="center" vertical="center" wrapText="1"/>
    </xf>
    <xf numFmtId="0" fontId="0" fillId="0" borderId="71" xfId="0" applyBorder="1"/>
    <xf numFmtId="0" fontId="9" fillId="0" borderId="61" xfId="0" applyFont="1" applyBorder="1" applyAlignment="1">
      <alignment horizontal="center" wrapText="1"/>
    </xf>
    <xf numFmtId="0" fontId="40" fillId="0" borderId="0" xfId="0" applyFont="1" applyBorder="1" applyAlignment="1">
      <alignment horizontal="center"/>
    </xf>
    <xf numFmtId="0" fontId="35" fillId="10" borderId="61" xfId="2" applyFont="1" applyFill="1" applyBorder="1" applyAlignment="1" applyProtection="1">
      <alignment horizontal="center" vertical="center" wrapText="1"/>
    </xf>
    <xf numFmtId="0" fontId="2" fillId="18" borderId="53" xfId="3" applyFill="1" applyBorder="1" applyAlignment="1">
      <alignment horizontal="center"/>
    </xf>
    <xf numFmtId="0" fontId="2" fillId="18" borderId="0" xfId="3" applyFill="1" applyAlignment="1">
      <alignment horizontal="center"/>
    </xf>
    <xf numFmtId="166" fontId="56" fillId="0" borderId="78" xfId="0" applyNumberFormat="1" applyFont="1" applyBorder="1" applyAlignment="1">
      <alignment horizontal="center"/>
    </xf>
    <xf numFmtId="0" fontId="61" fillId="0" borderId="60" xfId="0" applyFont="1" applyBorder="1" applyAlignment="1">
      <alignment horizontal="right" vertical="center" wrapText="1"/>
    </xf>
    <xf numFmtId="0" fontId="32" fillId="0" borderId="87" xfId="0" applyFont="1" applyBorder="1" applyAlignment="1">
      <alignment horizontal="center"/>
    </xf>
    <xf numFmtId="0" fontId="51" fillId="0" borderId="61" xfId="2" applyFont="1" applyFill="1" applyBorder="1" applyAlignment="1" applyProtection="1">
      <alignment horizontal="right" vertical="center"/>
    </xf>
    <xf numFmtId="0" fontId="9" fillId="0" borderId="61" xfId="0" applyFont="1" applyBorder="1" applyAlignment="1">
      <alignment horizontal="center" vertical="center" wrapText="1"/>
    </xf>
    <xf numFmtId="0" fontId="32" fillId="0" borderId="84" xfId="0" applyFont="1" applyBorder="1"/>
    <xf numFmtId="0" fontId="3" fillId="0" borderId="0" xfId="0" applyFont="1" applyBorder="1" applyAlignment="1">
      <alignment vertical="center" wrapText="1"/>
    </xf>
    <xf numFmtId="0" fontId="62" fillId="0" borderId="0" xfId="9" applyFont="1" applyAlignment="1">
      <alignment horizontal="left" vertical="top" wrapText="1"/>
    </xf>
    <xf numFmtId="0" fontId="1" fillId="0" borderId="0" xfId="9"/>
    <xf numFmtId="0" fontId="62" fillId="0" borderId="33" xfId="9" applyFont="1" applyBorder="1" applyAlignment="1">
      <alignment horizontal="left" vertical="top" wrapText="1"/>
    </xf>
    <xf numFmtId="0" fontId="62" fillId="0" borderId="20" xfId="9" applyFont="1" applyBorder="1" applyAlignment="1">
      <alignment horizontal="left" vertical="top" wrapText="1"/>
    </xf>
    <xf numFmtId="0" fontId="62" fillId="0" borderId="29" xfId="9" applyFont="1" applyBorder="1" applyAlignment="1">
      <alignment horizontal="left" vertical="top" wrapText="1"/>
    </xf>
    <xf numFmtId="0" fontId="62" fillId="0" borderId="0" xfId="9" applyFont="1" applyBorder="1" applyAlignment="1">
      <alignment horizontal="left" vertical="top" wrapText="1"/>
    </xf>
    <xf numFmtId="0" fontId="62" fillId="0" borderId="30" xfId="9" applyFont="1" applyBorder="1" applyAlignment="1">
      <alignment horizontal="left" vertical="top" wrapText="1"/>
    </xf>
    <xf numFmtId="0" fontId="62" fillId="0" borderId="24" xfId="9" applyFont="1" applyBorder="1" applyAlignment="1">
      <alignment horizontal="left" vertical="top" wrapText="1"/>
    </xf>
    <xf numFmtId="0" fontId="62" fillId="0" borderId="17" xfId="9" applyFont="1" applyBorder="1" applyAlignment="1">
      <alignment horizontal="left" vertical="top" wrapText="1"/>
    </xf>
    <xf numFmtId="0" fontId="62" fillId="0" borderId="25" xfId="9" applyFont="1" applyBorder="1" applyAlignment="1">
      <alignment horizontal="left" vertical="top" wrapText="1"/>
    </xf>
    <xf numFmtId="0" fontId="62" fillId="0" borderId="5" xfId="9" applyFont="1" applyBorder="1" applyAlignment="1">
      <alignment horizontal="left" vertical="top" wrapText="1"/>
    </xf>
    <xf numFmtId="0" fontId="62" fillId="0" borderId="36" xfId="9" applyFont="1" applyBorder="1" applyAlignment="1">
      <alignment horizontal="left" vertical="top" wrapText="1"/>
    </xf>
    <xf numFmtId="0" fontId="62" fillId="0" borderId="18" xfId="9" applyFont="1" applyBorder="1" applyAlignment="1">
      <alignment horizontal="left" vertical="top" wrapText="1"/>
    </xf>
    <xf numFmtId="0" fontId="62" fillId="0" borderId="38" xfId="9" applyFont="1" applyBorder="1" applyAlignment="1">
      <alignment horizontal="left" vertical="top" wrapText="1"/>
    </xf>
    <xf numFmtId="0" fontId="62" fillId="0" borderId="21" xfId="9" applyFont="1" applyBorder="1" applyAlignment="1">
      <alignment horizontal="left" vertical="top" wrapText="1"/>
    </xf>
    <xf numFmtId="0" fontId="64" fillId="0" borderId="5" xfId="0" applyFont="1" applyBorder="1" applyAlignment="1">
      <alignment horizontal="left" vertical="top" wrapText="1"/>
    </xf>
    <xf numFmtId="0" fontId="64" fillId="0" borderId="36" xfId="0" applyFont="1" applyBorder="1" applyAlignment="1">
      <alignment horizontal="left" vertical="top" wrapText="1"/>
    </xf>
    <xf numFmtId="0" fontId="63" fillId="0" borderId="36" xfId="0" applyFont="1" applyBorder="1" applyAlignment="1">
      <alignment horizontal="left" vertical="top" wrapText="1"/>
    </xf>
    <xf numFmtId="0" fontId="63" fillId="0" borderId="18" xfId="0" applyFont="1" applyBorder="1" applyAlignment="1">
      <alignment horizontal="left" vertical="top" wrapText="1"/>
    </xf>
    <xf numFmtId="0" fontId="68" fillId="0" borderId="19" xfId="9" applyFont="1" applyBorder="1" applyAlignment="1">
      <alignment horizontal="left" vertical="top" wrapText="1"/>
    </xf>
    <xf numFmtId="0" fontId="1" fillId="0" borderId="19" xfId="9" applyBorder="1"/>
    <xf numFmtId="0" fontId="1" fillId="0" borderId="20" xfId="9" applyBorder="1"/>
    <xf numFmtId="0" fontId="1" fillId="0" borderId="21" xfId="9" applyBorder="1"/>
    <xf numFmtId="0" fontId="1" fillId="0" borderId="29" xfId="9" applyBorder="1"/>
    <xf numFmtId="0" fontId="1" fillId="0" borderId="30" xfId="9" applyBorder="1"/>
    <xf numFmtId="0" fontId="1" fillId="0" borderId="0" xfId="9" applyBorder="1"/>
    <xf numFmtId="0" fontId="66" fillId="0" borderId="0" xfId="9" applyFont="1" applyBorder="1"/>
    <xf numFmtId="0" fontId="1" fillId="0" borderId="24" xfId="9" applyBorder="1"/>
    <xf numFmtId="0" fontId="1" fillId="0" borderId="17" xfId="9" applyBorder="1"/>
    <xf numFmtId="0" fontId="1" fillId="0" borderId="25" xfId="9" applyBorder="1"/>
    <xf numFmtId="0" fontId="0" fillId="0" borderId="19" xfId="0" applyBorder="1"/>
    <xf numFmtId="0" fontId="24" fillId="0" borderId="20" xfId="0" applyFont="1" applyBorder="1"/>
    <xf numFmtId="0" fontId="0" fillId="0" borderId="20" xfId="0" applyBorder="1"/>
    <xf numFmtId="0" fontId="0" fillId="0" borderId="21" xfId="0" applyBorder="1"/>
    <xf numFmtId="0" fontId="0" fillId="0" borderId="29" xfId="0" applyBorder="1"/>
    <xf numFmtId="0" fontId="0" fillId="0" borderId="0" xfId="0" applyBorder="1"/>
    <xf numFmtId="0" fontId="0" fillId="0" borderId="30" xfId="0" applyBorder="1"/>
    <xf numFmtId="0" fontId="0" fillId="0" borderId="0" xfId="0" applyBorder="1" applyAlignment="1"/>
    <xf numFmtId="0" fontId="0" fillId="0" borderId="24" xfId="0" applyBorder="1"/>
    <xf numFmtId="0" fontId="0" fillId="0" borderId="17" xfId="0" applyBorder="1"/>
    <xf numFmtId="0" fontId="0" fillId="0" borderId="25" xfId="0" applyBorder="1"/>
    <xf numFmtId="0" fontId="32" fillId="0" borderId="87" xfId="0" applyFont="1" applyBorder="1" applyAlignment="1" applyProtection="1">
      <alignment horizontal="center"/>
      <protection locked="0"/>
    </xf>
    <xf numFmtId="0" fontId="33" fillId="0" borderId="80" xfId="0" applyFont="1" applyFill="1" applyBorder="1" applyAlignment="1" applyProtection="1">
      <alignment horizontal="center" vertical="center"/>
      <protection locked="0"/>
    </xf>
    <xf numFmtId="0" fontId="60" fillId="0" borderId="61" xfId="0" applyFont="1" applyBorder="1" applyAlignment="1" applyProtection="1">
      <alignment horizontal="left"/>
      <protection locked="0"/>
    </xf>
    <xf numFmtId="166" fontId="56" fillId="0" borderId="61" xfId="0" applyNumberFormat="1" applyFont="1" applyBorder="1" applyAlignment="1" applyProtection="1">
      <alignment horizontal="center"/>
      <protection locked="0"/>
    </xf>
    <xf numFmtId="2" fontId="56" fillId="0" borderId="61" xfId="0" applyNumberFormat="1" applyFont="1" applyBorder="1" applyAlignment="1" applyProtection="1">
      <alignment horizontal="center"/>
      <protection locked="0"/>
    </xf>
    <xf numFmtId="1" fontId="56" fillId="0" borderId="61" xfId="0" applyNumberFormat="1" applyFont="1" applyBorder="1" applyAlignment="1" applyProtection="1">
      <alignment horizontal="center"/>
      <protection locked="0"/>
    </xf>
    <xf numFmtId="166" fontId="56" fillId="0" borderId="77" xfId="0" applyNumberFormat="1" applyFont="1" applyBorder="1" applyAlignment="1" applyProtection="1">
      <alignment horizontal="center"/>
      <protection locked="0"/>
    </xf>
    <xf numFmtId="2" fontId="56" fillId="0" borderId="77" xfId="0" applyNumberFormat="1" applyFont="1" applyBorder="1" applyAlignment="1" applyProtection="1">
      <alignment horizontal="center"/>
      <protection locked="0"/>
    </xf>
    <xf numFmtId="1" fontId="56" fillId="0" borderId="77" xfId="0" applyNumberFormat="1" applyFont="1" applyBorder="1" applyAlignment="1" applyProtection="1">
      <alignment horizontal="center"/>
      <protection locked="0"/>
    </xf>
    <xf numFmtId="0" fontId="61" fillId="0" borderId="61" xfId="0" applyFont="1" applyBorder="1" applyAlignment="1" applyProtection="1">
      <alignment horizontal="center" vertical="center" wrapText="1"/>
      <protection locked="0"/>
    </xf>
    <xf numFmtId="165" fontId="3" fillId="0" borderId="61" xfId="8" applyNumberFormat="1" applyFont="1" applyFill="1" applyBorder="1" applyProtection="1">
      <protection locked="0"/>
    </xf>
    <xf numFmtId="166" fontId="2" fillId="0" borderId="61" xfId="5" applyNumberFormat="1" applyFill="1" applyBorder="1" applyProtection="1">
      <protection locked="0"/>
    </xf>
    <xf numFmtId="0" fontId="2" fillId="0" borderId="61" xfId="5" applyFill="1" applyBorder="1" applyProtection="1">
      <protection locked="0"/>
    </xf>
    <xf numFmtId="0" fontId="2" fillId="0" borderId="83" xfId="5" applyFill="1" applyBorder="1" applyAlignment="1" applyProtection="1">
      <alignment horizontal="center"/>
      <protection locked="0"/>
    </xf>
    <xf numFmtId="0" fontId="2" fillId="0" borderId="60" xfId="5" applyFill="1" applyBorder="1" applyAlignment="1" applyProtection="1">
      <alignment horizontal="center"/>
      <protection locked="0"/>
    </xf>
    <xf numFmtId="2" fontId="32" fillId="0" borderId="87" xfId="0" applyNumberFormat="1" applyFont="1" applyBorder="1" applyAlignment="1" applyProtection="1">
      <alignment horizontal="center"/>
    </xf>
    <xf numFmtId="0" fontId="74" fillId="9" borderId="0" xfId="2" applyFont="1" applyFill="1" applyAlignment="1" applyProtection="1">
      <alignment horizontal="center" wrapText="1"/>
    </xf>
    <xf numFmtId="2" fontId="2" fillId="0" borderId="5" xfId="3" applyNumberFormat="1" applyBorder="1" applyAlignment="1">
      <alignment horizontal="center"/>
    </xf>
    <xf numFmtId="2" fontId="2" fillId="0" borderId="36" xfId="3" applyNumberFormat="1" applyBorder="1" applyAlignment="1">
      <alignment horizontal="center"/>
    </xf>
    <xf numFmtId="2" fontId="2" fillId="0" borderId="18" xfId="3" applyNumberFormat="1" applyBorder="1" applyAlignment="1">
      <alignment horizontal="center"/>
    </xf>
    <xf numFmtId="0" fontId="74" fillId="19" borderId="0" xfId="0" applyFont="1" applyFill="1" applyAlignment="1">
      <alignment horizontal="center" vertical="center"/>
    </xf>
    <xf numFmtId="0" fontId="74" fillId="19" borderId="0" xfId="0" applyFont="1" applyFill="1" applyAlignment="1">
      <alignment horizontal="center" vertical="center" wrapText="1"/>
    </xf>
    <xf numFmtId="0" fontId="73" fillId="9" borderId="0" xfId="2" applyFont="1" applyFill="1" applyBorder="1" applyAlignment="1" applyProtection="1">
      <alignment horizontal="center" vertical="center"/>
    </xf>
    <xf numFmtId="0" fontId="74" fillId="9" borderId="0" xfId="2" applyFont="1" applyFill="1" applyBorder="1" applyAlignment="1" applyProtection="1">
      <alignment horizontal="center" vertical="center" wrapText="1"/>
    </xf>
    <xf numFmtId="0" fontId="2" fillId="12" borderId="77" xfId="5" applyFill="1" applyBorder="1" applyAlignment="1">
      <alignment horizontal="center" vertical="center"/>
    </xf>
    <xf numFmtId="0" fontId="2" fillId="12" borderId="84" xfId="5" applyFill="1" applyBorder="1" applyAlignment="1">
      <alignment horizontal="center" vertical="center"/>
    </xf>
    <xf numFmtId="165" fontId="76" fillId="0" borderId="61" xfId="0" applyNumberFormat="1" applyFont="1" applyBorder="1" applyAlignment="1">
      <alignment horizontal="center"/>
    </xf>
    <xf numFmtId="0" fontId="66" fillId="0" borderId="0" xfId="9" applyFont="1" applyBorder="1" applyAlignment="1">
      <alignment horizontal="center"/>
    </xf>
    <xf numFmtId="0" fontId="67" fillId="0" borderId="31" xfId="0" applyFont="1" applyBorder="1" applyAlignment="1">
      <alignment horizontal="left" vertical="top" wrapText="1"/>
    </xf>
    <xf numFmtId="0" fontId="67" fillId="0" borderId="38" xfId="0" applyFont="1" applyBorder="1" applyAlignment="1">
      <alignment horizontal="left" vertical="top" wrapText="1"/>
    </xf>
    <xf numFmtId="0" fontId="69" fillId="0" borderId="31" xfId="9" applyFont="1" applyBorder="1" applyAlignment="1">
      <alignment horizontal="left" vertical="top" wrapText="1"/>
    </xf>
    <xf numFmtId="0" fontId="69" fillId="0" borderId="32" xfId="9" applyFont="1" applyBorder="1" applyAlignment="1">
      <alignment horizontal="left" vertical="top" wrapText="1"/>
    </xf>
    <xf numFmtId="0" fontId="69" fillId="0" borderId="38" xfId="9" applyFont="1" applyBorder="1" applyAlignment="1">
      <alignment horizontal="left" vertical="top" wrapText="1"/>
    </xf>
    <xf numFmtId="0" fontId="32" fillId="0" borderId="19" xfId="0" applyFont="1" applyBorder="1" applyAlignment="1">
      <alignment vertical="top" wrapText="1"/>
    </xf>
    <xf numFmtId="0" fontId="32" fillId="0" borderId="20" xfId="0" applyFont="1" applyBorder="1" applyAlignment="1">
      <alignment vertical="top" wrapText="1"/>
    </xf>
    <xf numFmtId="0" fontId="32" fillId="0" borderId="21" xfId="0" applyFont="1" applyBorder="1" applyAlignment="1">
      <alignment vertical="top" wrapText="1"/>
    </xf>
    <xf numFmtId="0" fontId="32" fillId="0" borderId="29" xfId="0" applyFont="1" applyBorder="1" applyAlignment="1">
      <alignment vertical="top" wrapText="1"/>
    </xf>
    <xf numFmtId="0" fontId="32" fillId="0" borderId="0" xfId="0" applyFont="1" applyBorder="1" applyAlignment="1">
      <alignment vertical="top" wrapText="1"/>
    </xf>
    <xf numFmtId="0" fontId="32" fillId="0" borderId="30" xfId="0" applyFont="1" applyBorder="1" applyAlignment="1">
      <alignment vertical="top" wrapText="1"/>
    </xf>
    <xf numFmtId="0" fontId="32" fillId="0" borderId="24" xfId="0" applyFont="1" applyBorder="1" applyAlignment="1">
      <alignment vertical="top" wrapText="1"/>
    </xf>
    <xf numFmtId="0" fontId="32" fillId="0" borderId="17" xfId="0" applyFont="1" applyBorder="1" applyAlignment="1">
      <alignment vertical="top" wrapText="1"/>
    </xf>
    <xf numFmtId="0" fontId="32" fillId="0" borderId="25" xfId="0" applyFont="1" applyBorder="1" applyAlignment="1">
      <alignment vertical="top" wrapText="1"/>
    </xf>
    <xf numFmtId="0" fontId="32" fillId="0" borderId="19" xfId="0" applyFont="1" applyBorder="1" applyAlignment="1">
      <alignment horizontal="left" vertical="top" wrapText="1"/>
    </xf>
    <xf numFmtId="0" fontId="72" fillId="0" borderId="20" xfId="0" applyFont="1" applyBorder="1" applyAlignment="1">
      <alignment horizontal="left" vertical="top" wrapText="1"/>
    </xf>
    <xf numFmtId="0" fontId="72" fillId="0" borderId="21" xfId="0" applyFont="1" applyBorder="1" applyAlignment="1">
      <alignment horizontal="left" vertical="top" wrapText="1"/>
    </xf>
    <xf numFmtId="0" fontId="72" fillId="0" borderId="29" xfId="0" applyFont="1" applyBorder="1" applyAlignment="1">
      <alignment horizontal="left" vertical="top" wrapText="1"/>
    </xf>
    <xf numFmtId="0" fontId="72" fillId="0" borderId="0" xfId="0" applyFont="1" applyBorder="1" applyAlignment="1">
      <alignment horizontal="left" vertical="top" wrapText="1"/>
    </xf>
    <xf numFmtId="0" fontId="72" fillId="0" borderId="30" xfId="0" applyFont="1" applyBorder="1" applyAlignment="1">
      <alignment horizontal="left" vertical="top" wrapText="1"/>
    </xf>
    <xf numFmtId="0" fontId="72" fillId="0" borderId="24" xfId="0" applyFont="1" applyBorder="1" applyAlignment="1">
      <alignment horizontal="left" vertical="top" wrapText="1"/>
    </xf>
    <xf numFmtId="0" fontId="72" fillId="0" borderId="17" xfId="0" applyFont="1" applyBorder="1" applyAlignment="1">
      <alignment horizontal="left" vertical="top" wrapText="1"/>
    </xf>
    <xf numFmtId="0" fontId="72" fillId="0" borderId="25" xfId="0" applyFont="1" applyBorder="1" applyAlignment="1">
      <alignment horizontal="left" vertical="top" wrapText="1"/>
    </xf>
    <xf numFmtId="0" fontId="72" fillId="0" borderId="19" xfId="0" applyFont="1" applyBorder="1" applyAlignment="1">
      <alignment horizontal="left" vertical="top" wrapText="1"/>
    </xf>
    <xf numFmtId="0" fontId="32" fillId="0" borderId="20" xfId="0" applyFont="1" applyBorder="1" applyAlignment="1">
      <alignment horizontal="left" vertical="top" wrapText="1"/>
    </xf>
    <xf numFmtId="0" fontId="32" fillId="0" borderId="21" xfId="0" applyFont="1" applyBorder="1" applyAlignment="1">
      <alignment horizontal="left" vertical="top" wrapText="1"/>
    </xf>
    <xf numFmtId="0" fontId="32" fillId="0" borderId="29" xfId="0" applyFont="1" applyBorder="1" applyAlignment="1">
      <alignment horizontal="left" vertical="top" wrapText="1"/>
    </xf>
    <xf numFmtId="0" fontId="32" fillId="0" borderId="0" xfId="0" applyFont="1" applyBorder="1" applyAlignment="1">
      <alignment horizontal="left" vertical="top" wrapText="1"/>
    </xf>
    <xf numFmtId="0" fontId="32" fillId="0" borderId="30" xfId="0" applyFont="1" applyBorder="1" applyAlignment="1">
      <alignment horizontal="left" vertical="top" wrapText="1"/>
    </xf>
    <xf numFmtId="0" fontId="32" fillId="0" borderId="24" xfId="0" applyFont="1" applyBorder="1" applyAlignment="1">
      <alignment horizontal="left" vertical="top" wrapText="1"/>
    </xf>
    <xf numFmtId="0" fontId="32" fillId="0" borderId="17" xfId="0" applyFont="1" applyBorder="1" applyAlignment="1">
      <alignment horizontal="left" vertical="top" wrapText="1"/>
    </xf>
    <xf numFmtId="0" fontId="32" fillId="0" borderId="25" xfId="0" applyFont="1" applyBorder="1" applyAlignment="1">
      <alignment horizontal="left" vertical="top" wrapText="1"/>
    </xf>
    <xf numFmtId="6" fontId="9" fillId="0" borderId="70" xfId="0" applyNumberFormat="1" applyFont="1" applyBorder="1" applyAlignment="1">
      <alignment horizontal="center"/>
    </xf>
    <xf numFmtId="0" fontId="9" fillId="0" borderId="11" xfId="0" applyFont="1" applyBorder="1" applyAlignment="1">
      <alignment horizontal="center"/>
    </xf>
    <xf numFmtId="0" fontId="9" fillId="0" borderId="71" xfId="0" applyFont="1" applyBorder="1" applyAlignment="1">
      <alignment horizontal="center"/>
    </xf>
    <xf numFmtId="0" fontId="9" fillId="0" borderId="70" xfId="0" applyFont="1" applyBorder="1" applyAlignment="1">
      <alignment horizontal="center"/>
    </xf>
    <xf numFmtId="0" fontId="40" fillId="0" borderId="70" xfId="0" applyFont="1" applyBorder="1" applyAlignment="1">
      <alignment horizontal="right" vertical="center"/>
    </xf>
    <xf numFmtId="0" fontId="0" fillId="0" borderId="71" xfId="0" applyBorder="1" applyAlignment="1">
      <alignment horizontal="right" vertical="center"/>
    </xf>
    <xf numFmtId="0" fontId="9" fillId="0" borderId="70" xfId="0" applyFont="1" applyBorder="1" applyAlignment="1">
      <alignment horizontal="center" vertical="center"/>
    </xf>
    <xf numFmtId="0" fontId="0" fillId="0" borderId="11" xfId="0" applyBorder="1" applyAlignment="1">
      <alignment horizontal="center" vertical="center"/>
    </xf>
    <xf numFmtId="0" fontId="0" fillId="0" borderId="71" xfId="0" applyBorder="1" applyAlignment="1">
      <alignment horizontal="center" vertical="center"/>
    </xf>
    <xf numFmtId="0" fontId="9" fillId="12" borderId="54" xfId="5" applyFont="1" applyFill="1" applyBorder="1" applyAlignment="1">
      <alignment horizontal="center" vertical="center" wrapText="1"/>
    </xf>
    <xf numFmtId="0" fontId="0" fillId="0" borderId="57" xfId="0" applyBorder="1" applyAlignment="1">
      <alignment horizontal="center" vertical="center" wrapText="1"/>
    </xf>
    <xf numFmtId="0" fontId="9" fillId="12" borderId="77" xfId="5" applyFont="1" applyFill="1" applyBorder="1" applyAlignment="1">
      <alignment horizontal="center" vertical="center" wrapText="1"/>
    </xf>
    <xf numFmtId="0" fontId="0" fillId="0" borderId="84" xfId="0" applyBorder="1" applyAlignment="1">
      <alignment horizontal="center" vertical="center" wrapText="1"/>
    </xf>
    <xf numFmtId="0" fontId="9" fillId="12" borderId="56" xfId="5" applyFont="1" applyFill="1" applyBorder="1" applyAlignment="1">
      <alignment horizontal="center" vertical="center" wrapText="1"/>
    </xf>
    <xf numFmtId="0" fontId="9" fillId="12" borderId="58" xfId="5" applyFont="1" applyFill="1" applyBorder="1" applyAlignment="1">
      <alignment horizontal="center" vertical="center" wrapText="1"/>
    </xf>
    <xf numFmtId="0" fontId="32" fillId="0" borderId="70" xfId="0" applyFont="1" applyBorder="1" applyAlignment="1"/>
    <xf numFmtId="0" fontId="32" fillId="0" borderId="11" xfId="0" applyFont="1" applyBorder="1" applyAlignment="1"/>
    <xf numFmtId="0" fontId="32" fillId="0" borderId="71" xfId="0" applyFont="1" applyBorder="1" applyAlignment="1"/>
    <xf numFmtId="0" fontId="57" fillId="0" borderId="70" xfId="0" applyFont="1" applyBorder="1" applyAlignment="1">
      <alignment horizontal="center" vertical="center" wrapText="1"/>
    </xf>
    <xf numFmtId="0" fontId="57" fillId="0" borderId="71" xfId="0" applyFont="1" applyBorder="1" applyAlignment="1">
      <alignment horizontal="center" vertical="center" wrapText="1"/>
    </xf>
    <xf numFmtId="0" fontId="9" fillId="0" borderId="70" xfId="0" applyFont="1" applyBorder="1" applyAlignment="1" applyProtection="1">
      <alignment horizontal="center"/>
      <protection locked="0"/>
    </xf>
    <xf numFmtId="0" fontId="9" fillId="0" borderId="11" xfId="0" applyFont="1" applyBorder="1" applyAlignment="1" applyProtection="1">
      <alignment horizontal="center"/>
      <protection locked="0"/>
    </xf>
    <xf numFmtId="0" fontId="9" fillId="0" borderId="71" xfId="0" applyFont="1" applyBorder="1" applyAlignment="1" applyProtection="1">
      <alignment horizontal="center"/>
      <protection locked="0"/>
    </xf>
    <xf numFmtId="0" fontId="9" fillId="0" borderId="70" xfId="0" applyFon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0" fillId="0" borderId="70" xfId="0" applyBorder="1" applyAlignment="1">
      <alignment horizontal="center"/>
    </xf>
    <xf numFmtId="0" fontId="0" fillId="0" borderId="11" xfId="0" applyBorder="1" applyAlignment="1">
      <alignment horizontal="center"/>
    </xf>
    <xf numFmtId="0" fontId="0" fillId="0" borderId="71" xfId="0" applyBorder="1" applyAlignment="1">
      <alignment horizontal="center"/>
    </xf>
    <xf numFmtId="0" fontId="9" fillId="0" borderId="61" xfId="0" applyFont="1" applyBorder="1" applyAlignment="1">
      <alignment horizontal="center" wrapText="1"/>
    </xf>
    <xf numFmtId="0" fontId="3" fillId="0" borderId="0" xfId="0" applyFont="1" applyBorder="1" applyAlignment="1">
      <alignment horizontal="center" vertical="center" wrapText="1"/>
    </xf>
    <xf numFmtId="0" fontId="48" fillId="8" borderId="0" xfId="2" applyFill="1" applyAlignment="1" applyProtection="1">
      <alignment horizontal="center" vertical="center" wrapText="1"/>
    </xf>
    <xf numFmtId="0" fontId="48" fillId="8" borderId="0" xfId="2" applyFill="1" applyAlignment="1" applyProtection="1">
      <alignment horizontal="center" vertical="center"/>
    </xf>
    <xf numFmtId="0" fontId="44" fillId="0" borderId="1" xfId="7" applyFont="1" applyBorder="1" applyAlignment="1">
      <alignment horizontal="left"/>
    </xf>
    <xf numFmtId="0" fontId="44" fillId="0" borderId="66" xfId="7" applyFont="1" applyBorder="1" applyAlignment="1">
      <alignment horizontal="left"/>
    </xf>
    <xf numFmtId="0" fontId="44" fillId="0" borderId="68" xfId="7" applyFont="1" applyBorder="1" applyAlignment="1">
      <alignment horizontal="left"/>
    </xf>
    <xf numFmtId="0" fontId="44" fillId="0" borderId="69" xfId="7" applyFont="1" applyBorder="1" applyAlignment="1">
      <alignment horizontal="left"/>
    </xf>
    <xf numFmtId="0" fontId="44" fillId="0" borderId="63" xfId="7" applyFont="1" applyBorder="1" applyAlignment="1">
      <alignment horizontal="left"/>
    </xf>
    <xf numFmtId="0" fontId="44" fillId="0" borderId="64" xfId="7" applyFont="1" applyBorder="1" applyAlignment="1">
      <alignment horizontal="left"/>
    </xf>
    <xf numFmtId="0" fontId="2" fillId="0" borderId="0" xfId="5" applyFont="1" applyBorder="1" applyAlignment="1">
      <alignment horizontal="left" wrapText="1"/>
    </xf>
    <xf numFmtId="0" fontId="2" fillId="0" borderId="0" xfId="5" applyBorder="1" applyAlignment="1">
      <alignment horizontal="left" wrapText="1"/>
    </xf>
    <xf numFmtId="0" fontId="2" fillId="12" borderId="77" xfId="5" applyFill="1" applyBorder="1" applyAlignment="1">
      <alignment horizontal="center" vertical="center"/>
    </xf>
    <xf numFmtId="0" fontId="2" fillId="12" borderId="84" xfId="5" applyFill="1" applyBorder="1" applyAlignment="1">
      <alignment horizontal="center" vertical="center"/>
    </xf>
    <xf numFmtId="0" fontId="2" fillId="12" borderId="77" xfId="5" applyFill="1" applyBorder="1" applyAlignment="1">
      <alignment horizontal="center" vertical="center" wrapText="1"/>
    </xf>
    <xf numFmtId="0" fontId="2" fillId="12" borderId="84" xfId="5" applyFill="1" applyBorder="1" applyAlignment="1">
      <alignment horizontal="center" vertical="center" wrapText="1"/>
    </xf>
    <xf numFmtId="0" fontId="75" fillId="9" borderId="0" xfId="2" applyFont="1" applyFill="1" applyAlignment="1" applyProtection="1">
      <alignment horizontal="center" vertical="center" wrapText="1"/>
    </xf>
    <xf numFmtId="0" fontId="2" fillId="12" borderId="56" xfId="5" applyFill="1" applyBorder="1" applyAlignment="1">
      <alignment horizontal="center" vertical="center" wrapText="1"/>
    </xf>
    <xf numFmtId="0" fontId="2" fillId="12" borderId="58" xfId="5" applyFill="1" applyBorder="1" applyAlignment="1">
      <alignment horizontal="center" vertical="center" wrapText="1"/>
    </xf>
    <xf numFmtId="0" fontId="2" fillId="12" borderId="54" xfId="5" applyFill="1" applyBorder="1" applyAlignment="1">
      <alignment horizontal="center" vertical="center" wrapText="1"/>
    </xf>
    <xf numFmtId="0" fontId="2" fillId="12" borderId="57" xfId="5" applyFill="1" applyBorder="1" applyAlignment="1">
      <alignment horizontal="center" vertical="center" wrapText="1"/>
    </xf>
    <xf numFmtId="0" fontId="2" fillId="0" borderId="59" xfId="5" applyFill="1" applyBorder="1" applyAlignment="1" applyProtection="1">
      <alignment horizontal="center"/>
      <protection locked="0"/>
    </xf>
    <xf numFmtId="0" fontId="2" fillId="0" borderId="60" xfId="5" applyFill="1" applyBorder="1" applyAlignment="1" applyProtection="1">
      <alignment horizontal="center"/>
      <protection locked="0"/>
    </xf>
    <xf numFmtId="49" fontId="5" fillId="0" borderId="53" xfId="4" applyNumberFormat="1" applyFont="1" applyBorder="1" applyAlignment="1">
      <alignment horizontal="center"/>
    </xf>
    <xf numFmtId="49" fontId="6" fillId="0" borderId="53" xfId="0" applyNumberFormat="1" applyFont="1" applyBorder="1" applyAlignment="1">
      <alignment horizontal="center"/>
    </xf>
    <xf numFmtId="49" fontId="0" fillId="0" borderId="53" xfId="0" applyNumberFormat="1" applyBorder="1" applyAlignment="1">
      <alignment horizontal="center"/>
    </xf>
    <xf numFmtId="0" fontId="21" fillId="0" borderId="97" xfId="4" applyFont="1" applyFill="1" applyBorder="1" applyAlignment="1">
      <alignment horizontal="center" vertical="center"/>
    </xf>
    <xf numFmtId="0" fontId="21" fillId="13" borderId="97" xfId="4" applyFont="1" applyFill="1" applyBorder="1" applyAlignment="1">
      <alignment horizontal="center" vertical="center"/>
    </xf>
    <xf numFmtId="0" fontId="5" fillId="0" borderId="53" xfId="4" applyFont="1" applyBorder="1" applyAlignment="1">
      <alignment horizontal="center"/>
    </xf>
    <xf numFmtId="0" fontId="6" fillId="0" borderId="53" xfId="0" applyFont="1" applyBorder="1" applyAlignment="1">
      <alignment horizontal="center"/>
    </xf>
    <xf numFmtId="0" fontId="17" fillId="0" borderId="95" xfId="4" applyFont="1" applyFill="1" applyBorder="1" applyAlignment="1">
      <alignment horizontal="center"/>
    </xf>
    <xf numFmtId="0" fontId="17" fillId="0" borderId="96" xfId="4" applyFont="1" applyFill="1" applyBorder="1" applyAlignment="1">
      <alignment horizontal="center"/>
    </xf>
    <xf numFmtId="0" fontId="5" fillId="2" borderId="9" xfId="0" applyFont="1" applyFill="1" applyBorder="1" applyAlignment="1">
      <alignment horizontal="center" textRotation="90"/>
    </xf>
    <xf numFmtId="0" fontId="0" fillId="2" borderId="9" xfId="0" applyFill="1" applyBorder="1" applyAlignment="1">
      <alignment horizontal="center" textRotation="90"/>
    </xf>
    <xf numFmtId="0" fontId="21" fillId="0" borderId="3" xfId="4" applyFont="1" applyFill="1" applyBorder="1" applyAlignment="1">
      <alignment horizontal="center" vertical="center"/>
    </xf>
    <xf numFmtId="0" fontId="22" fillId="0" borderId="89" xfId="0" applyFont="1" applyFill="1" applyBorder="1" applyAlignment="1">
      <alignment horizontal="center" vertical="center"/>
    </xf>
    <xf numFmtId="0" fontId="21" fillId="13" borderId="3" xfId="4" applyFont="1" applyFill="1" applyBorder="1" applyAlignment="1">
      <alignment horizontal="center" vertical="center"/>
    </xf>
    <xf numFmtId="0" fontId="17" fillId="0" borderId="24" xfId="4" applyFont="1" applyFill="1" applyBorder="1" applyAlignment="1">
      <alignment horizontal="center"/>
    </xf>
    <xf numFmtId="0" fontId="21" fillId="13" borderId="98" xfId="4" applyFont="1" applyFill="1" applyBorder="1" applyAlignment="1">
      <alignment horizontal="center" vertical="center"/>
    </xf>
    <xf numFmtId="0" fontId="22" fillId="0" borderId="100" xfId="0" applyFont="1" applyFill="1" applyBorder="1" applyAlignment="1">
      <alignment horizontal="center" vertical="center"/>
    </xf>
    <xf numFmtId="0" fontId="21" fillId="0" borderId="98" xfId="4" applyFont="1" applyFill="1" applyBorder="1" applyAlignment="1">
      <alignment horizontal="center" vertical="center"/>
    </xf>
    <xf numFmtId="0" fontId="13" fillId="2" borderId="101" xfId="4" applyFont="1" applyFill="1" applyBorder="1" applyAlignment="1">
      <alignment horizontal="center" vertical="center" wrapText="1"/>
    </xf>
    <xf numFmtId="0" fontId="14" fillId="2" borderId="55" xfId="4" applyFont="1" applyFill="1" applyBorder="1" applyAlignment="1">
      <alignment horizontal="center" vertical="center" wrapText="1"/>
    </xf>
    <xf numFmtId="0" fontId="14" fillId="2" borderId="29"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102" xfId="4" applyFont="1" applyFill="1" applyBorder="1" applyAlignment="1">
      <alignment horizontal="center" vertical="center" wrapText="1"/>
    </xf>
    <xf numFmtId="0" fontId="14" fillId="2" borderId="53" xfId="4" applyFont="1" applyFill="1" applyBorder="1" applyAlignment="1">
      <alignment horizontal="center" vertical="center" wrapText="1"/>
    </xf>
    <xf numFmtId="0" fontId="7" fillId="0" borderId="19" xfId="4" applyFont="1" applyBorder="1" applyAlignment="1">
      <alignment horizontal="center" vertical="center" wrapText="1"/>
    </xf>
    <xf numFmtId="0" fontId="7" fillId="0" borderId="20" xfId="4" applyFont="1" applyBorder="1" applyAlignment="1">
      <alignment horizontal="center" vertical="center" wrapText="1"/>
    </xf>
    <xf numFmtId="0" fontId="7" fillId="0" borderId="29" xfId="4" applyFont="1" applyBorder="1" applyAlignment="1">
      <alignment horizontal="center" vertical="center" wrapText="1"/>
    </xf>
    <xf numFmtId="0" fontId="7" fillId="0" borderId="0" xfId="4" applyFont="1" applyBorder="1" applyAlignment="1">
      <alignment horizontal="center" vertical="center" wrapText="1"/>
    </xf>
    <xf numFmtId="0" fontId="7" fillId="0" borderId="102" xfId="4" applyFont="1" applyBorder="1" applyAlignment="1">
      <alignment horizontal="center" vertical="center" wrapText="1"/>
    </xf>
    <xf numFmtId="0" fontId="7" fillId="0" borderId="53" xfId="4" applyFont="1" applyBorder="1" applyAlignment="1">
      <alignment horizontal="center" vertical="center" wrapText="1"/>
    </xf>
    <xf numFmtId="0" fontId="18" fillId="0" borderId="103" xfId="4" applyFont="1" applyBorder="1" applyAlignment="1">
      <alignment horizontal="center" vertical="top" textRotation="90" wrapText="1"/>
    </xf>
    <xf numFmtId="0" fontId="18" fillId="0" borderId="53" xfId="4" applyFont="1" applyBorder="1" applyAlignment="1">
      <alignment horizontal="center" vertical="top" textRotation="90" wrapText="1"/>
    </xf>
    <xf numFmtId="0" fontId="18" fillId="0" borderId="71" xfId="4" applyFont="1" applyBorder="1" applyAlignment="1">
      <alignment horizontal="center" vertical="top" textRotation="90" wrapText="1"/>
    </xf>
    <xf numFmtId="0" fontId="18" fillId="3" borderId="11" xfId="4" applyFont="1" applyFill="1" applyBorder="1" applyAlignment="1">
      <alignment horizontal="center" vertical="top" textRotation="90" wrapText="1"/>
    </xf>
    <xf numFmtId="0" fontId="18" fillId="0" borderId="11" xfId="4" applyFont="1" applyBorder="1" applyAlignment="1">
      <alignment horizontal="center" vertical="top" textRotation="90" wrapText="1"/>
    </xf>
    <xf numFmtId="0" fontId="4" fillId="0" borderId="19" xfId="4" applyFont="1" applyBorder="1" applyAlignment="1">
      <alignment horizontal="center" vertical="center" wrapText="1"/>
    </xf>
    <xf numFmtId="0" fontId="4" fillId="0" borderId="20" xfId="4" applyFont="1" applyBorder="1" applyAlignment="1">
      <alignment horizontal="center" vertical="center" wrapText="1"/>
    </xf>
    <xf numFmtId="0" fontId="4" fillId="0" borderId="24" xfId="4" applyFont="1" applyBorder="1" applyAlignment="1">
      <alignment horizontal="center" vertical="center" wrapText="1"/>
    </xf>
    <xf numFmtId="0" fontId="4" fillId="0" borderId="17" xfId="4" applyFont="1" applyBorder="1" applyAlignment="1">
      <alignment horizontal="center" vertical="center" wrapText="1"/>
    </xf>
    <xf numFmtId="0" fontId="4" fillId="0" borderId="19" xfId="4" applyFont="1" applyFill="1" applyBorder="1" applyAlignment="1">
      <alignment horizontal="center" vertical="center" wrapText="1"/>
    </xf>
    <xf numFmtId="0" fontId="4" fillId="0" borderId="20" xfId="4" applyFont="1" applyFill="1" applyBorder="1" applyAlignment="1">
      <alignment horizontal="center" vertical="center" wrapText="1"/>
    </xf>
    <xf numFmtId="0" fontId="4" fillId="0" borderId="24" xfId="4" applyFont="1" applyFill="1" applyBorder="1" applyAlignment="1">
      <alignment horizontal="center" vertical="center" wrapText="1"/>
    </xf>
    <xf numFmtId="0" fontId="4" fillId="0" borderId="17" xfId="4" applyFont="1" applyFill="1" applyBorder="1" applyAlignment="1">
      <alignment horizontal="center" vertical="center" wrapText="1"/>
    </xf>
    <xf numFmtId="0" fontId="4" fillId="3" borderId="31" xfId="4" applyFont="1" applyFill="1" applyBorder="1" applyAlignment="1">
      <alignment horizontal="center" vertical="center" textRotation="90" wrapText="1"/>
    </xf>
    <xf numFmtId="0" fontId="0" fillId="3" borderId="32" xfId="0" applyFill="1" applyBorder="1"/>
    <xf numFmtId="0" fontId="0" fillId="3" borderId="38" xfId="0" applyFill="1" applyBorder="1"/>
    <xf numFmtId="0" fontId="4" fillId="0" borderId="85" xfId="4" applyFont="1" applyBorder="1" applyAlignment="1">
      <alignment horizontal="center" vertical="center"/>
    </xf>
    <xf numFmtId="0" fontId="4" fillId="0" borderId="73" xfId="4" applyFont="1" applyBorder="1" applyAlignment="1">
      <alignment horizontal="center" vertical="center"/>
    </xf>
    <xf numFmtId="0" fontId="4" fillId="0" borderId="74" xfId="4" applyFont="1" applyBorder="1" applyAlignment="1">
      <alignment horizontal="center" vertical="center"/>
    </xf>
    <xf numFmtId="0" fontId="16" fillId="1" borderId="101" xfId="4" applyFont="1" applyFill="1" applyBorder="1" applyAlignment="1">
      <alignment horizontal="center" vertical="center" wrapText="1"/>
    </xf>
    <xf numFmtId="0" fontId="11" fillId="1" borderId="55" xfId="4" applyFont="1" applyFill="1" applyBorder="1" applyAlignment="1">
      <alignment horizontal="center" vertical="center" wrapText="1"/>
    </xf>
    <xf numFmtId="0" fontId="11" fillId="1" borderId="29" xfId="4" applyFont="1" applyFill="1" applyBorder="1" applyAlignment="1">
      <alignment horizontal="center" vertical="center" wrapText="1"/>
    </xf>
    <xf numFmtId="0" fontId="11" fillId="1" borderId="0" xfId="4" applyFont="1" applyFill="1" applyBorder="1" applyAlignment="1">
      <alignment horizontal="center" vertical="center" wrapText="1"/>
    </xf>
    <xf numFmtId="0" fontId="11" fillId="1" borderId="24" xfId="4" applyFont="1" applyFill="1" applyBorder="1" applyAlignment="1">
      <alignment horizontal="center" vertical="center" wrapText="1"/>
    </xf>
    <xf numFmtId="0" fontId="11" fillId="1" borderId="17" xfId="4" applyFont="1" applyFill="1" applyBorder="1" applyAlignment="1">
      <alignment horizontal="center" vertical="center" wrapText="1"/>
    </xf>
    <xf numFmtId="2" fontId="21" fillId="6" borderId="37" xfId="4" applyNumberFormat="1" applyFont="1" applyFill="1" applyBorder="1" applyAlignment="1">
      <alignment horizontal="center" vertical="center"/>
    </xf>
    <xf numFmtId="2" fontId="22" fillId="6" borderId="72" xfId="0" applyNumberFormat="1" applyFont="1" applyFill="1" applyBorder="1" applyAlignment="1">
      <alignment horizontal="center" vertical="center"/>
    </xf>
    <xf numFmtId="0" fontId="21" fillId="0" borderId="88" xfId="4" applyFont="1" applyFill="1" applyBorder="1" applyAlignment="1">
      <alignment horizontal="center" vertical="center"/>
    </xf>
    <xf numFmtId="0" fontId="22" fillId="0" borderId="14" xfId="0" applyFont="1" applyFill="1" applyBorder="1" applyAlignment="1">
      <alignment horizontal="center" vertical="center"/>
    </xf>
    <xf numFmtId="0" fontId="21" fillId="6" borderId="88" xfId="4" applyFont="1" applyFill="1" applyBorder="1" applyAlignment="1">
      <alignment horizontal="center" vertical="center"/>
    </xf>
    <xf numFmtId="0" fontId="22" fillId="6" borderId="14" xfId="0" applyFont="1" applyFill="1" applyBorder="1" applyAlignment="1">
      <alignment horizontal="center" vertical="center"/>
    </xf>
    <xf numFmtId="166" fontId="21" fillId="13" borderId="57" xfId="4" applyNumberFormat="1" applyFont="1" applyFill="1" applyBorder="1" applyAlignment="1">
      <alignment horizontal="center" vertical="center"/>
    </xf>
    <xf numFmtId="166" fontId="22" fillId="0" borderId="58" xfId="0" applyNumberFormat="1" applyFont="1" applyFill="1" applyBorder="1" applyAlignment="1">
      <alignment horizontal="center" vertical="center"/>
    </xf>
    <xf numFmtId="0" fontId="21" fillId="6" borderId="3" xfId="4" applyFont="1" applyFill="1" applyBorder="1" applyAlignment="1">
      <alignment horizontal="center" vertical="center"/>
    </xf>
    <xf numFmtId="0" fontId="22" fillId="6" borderId="89" xfId="0" applyFont="1" applyFill="1" applyBorder="1" applyAlignment="1">
      <alignment horizontal="center" vertical="center"/>
    </xf>
    <xf numFmtId="2" fontId="21" fillId="13" borderId="37" xfId="4" applyNumberFormat="1" applyFont="1" applyFill="1" applyBorder="1" applyAlignment="1">
      <alignment horizontal="center" vertical="center"/>
    </xf>
    <xf numFmtId="2" fontId="22" fillId="13" borderId="72" xfId="0" applyNumberFormat="1" applyFont="1" applyFill="1" applyBorder="1" applyAlignment="1">
      <alignment horizontal="center" vertical="center"/>
    </xf>
    <xf numFmtId="0" fontId="21" fillId="13" borderId="90" xfId="4" applyFont="1" applyFill="1" applyBorder="1" applyAlignment="1">
      <alignment horizontal="center" vertical="center"/>
    </xf>
    <xf numFmtId="0" fontId="22" fillId="14" borderId="42" xfId="0" applyFont="1" applyFill="1" applyBorder="1" applyAlignment="1">
      <alignment horizontal="center" vertical="center"/>
    </xf>
    <xf numFmtId="0" fontId="21" fillId="13" borderId="88" xfId="4" applyFont="1" applyFill="1" applyBorder="1" applyAlignment="1">
      <alignment horizontal="center" vertical="center"/>
    </xf>
    <xf numFmtId="0" fontId="22" fillId="14" borderId="27" xfId="0" applyFont="1" applyFill="1" applyBorder="1" applyAlignment="1">
      <alignment horizontal="center" vertical="center"/>
    </xf>
    <xf numFmtId="166" fontId="22" fillId="14" borderId="30" xfId="0" applyNumberFormat="1" applyFont="1" applyFill="1" applyBorder="1" applyAlignment="1">
      <alignment horizontal="center" vertical="center"/>
    </xf>
    <xf numFmtId="0" fontId="22" fillId="14" borderId="35" xfId="0" applyFont="1" applyFill="1" applyBorder="1" applyAlignment="1">
      <alignment horizontal="center" vertical="center"/>
    </xf>
    <xf numFmtId="0" fontId="21" fillId="6" borderId="90" xfId="4" applyFont="1" applyFill="1" applyBorder="1" applyAlignment="1">
      <alignment horizontal="center" vertical="center"/>
    </xf>
    <xf numFmtId="0" fontId="22" fillId="6" borderId="91" xfId="0" applyFont="1" applyFill="1" applyBorder="1" applyAlignment="1">
      <alignment horizontal="center" vertical="center"/>
    </xf>
    <xf numFmtId="2" fontId="21" fillId="0" borderId="37" xfId="4" applyNumberFormat="1" applyFont="1" applyFill="1" applyBorder="1" applyAlignment="1">
      <alignment horizontal="center" vertical="center"/>
    </xf>
    <xf numFmtId="2" fontId="22" fillId="0" borderId="72" xfId="0" applyNumberFormat="1" applyFont="1" applyFill="1" applyBorder="1" applyAlignment="1">
      <alignment horizontal="center" vertical="center"/>
    </xf>
    <xf numFmtId="0" fontId="22" fillId="13" borderId="14" xfId="0" applyFont="1" applyFill="1" applyBorder="1" applyAlignment="1">
      <alignment horizontal="center" vertical="center"/>
    </xf>
    <xf numFmtId="0" fontId="22" fillId="13" borderId="91" xfId="0" applyFont="1" applyFill="1" applyBorder="1" applyAlignment="1">
      <alignment horizontal="center" vertical="center"/>
    </xf>
    <xf numFmtId="0" fontId="21" fillId="0" borderId="90" xfId="4" applyFont="1" applyFill="1" applyBorder="1" applyAlignment="1">
      <alignment horizontal="center" vertical="center"/>
    </xf>
    <xf numFmtId="0" fontId="22" fillId="0" borderId="91" xfId="0" applyFont="1" applyFill="1" applyBorder="1" applyAlignment="1">
      <alignment horizontal="center" vertical="center"/>
    </xf>
    <xf numFmtId="0" fontId="21" fillId="6" borderId="98" xfId="4" applyFont="1" applyFill="1" applyBorder="1" applyAlignment="1">
      <alignment horizontal="center" vertical="center"/>
    </xf>
    <xf numFmtId="0" fontId="22" fillId="5" borderId="99" xfId="0" applyFont="1" applyFill="1" applyBorder="1" applyAlignment="1">
      <alignment horizontal="center" vertical="center"/>
    </xf>
    <xf numFmtId="0" fontId="17" fillId="6" borderId="95" xfId="4" applyFont="1" applyFill="1" applyBorder="1" applyAlignment="1">
      <alignment horizontal="center"/>
    </xf>
    <xf numFmtId="0" fontId="17" fillId="6" borderId="17" xfId="4" applyFont="1" applyFill="1" applyBorder="1" applyAlignment="1">
      <alignment horizontal="center"/>
    </xf>
    <xf numFmtId="0" fontId="22" fillId="5" borderId="35" xfId="0" applyFont="1" applyFill="1" applyBorder="1" applyAlignment="1">
      <alignment horizontal="center" vertical="center"/>
    </xf>
    <xf numFmtId="0" fontId="21" fillId="6" borderId="37" xfId="4" applyFont="1" applyFill="1" applyBorder="1" applyAlignment="1">
      <alignment horizontal="center" vertical="center"/>
    </xf>
    <xf numFmtId="0" fontId="22" fillId="5" borderId="38" xfId="0" applyFont="1" applyFill="1" applyBorder="1" applyAlignment="1">
      <alignment horizontal="center" vertical="center"/>
    </xf>
    <xf numFmtId="2" fontId="21" fillId="6" borderId="31" xfId="4" applyNumberFormat="1" applyFont="1" applyFill="1" applyBorder="1" applyAlignment="1">
      <alignment horizontal="center" vertical="center"/>
    </xf>
    <xf numFmtId="0" fontId="21" fillId="6" borderId="94" xfId="4" applyFont="1" applyFill="1" applyBorder="1" applyAlignment="1">
      <alignment horizontal="center" vertical="center"/>
    </xf>
    <xf numFmtId="0" fontId="21" fillId="0" borderId="89" xfId="4" applyFont="1" applyFill="1" applyBorder="1" applyAlignment="1">
      <alignment horizontal="center" vertical="center"/>
    </xf>
    <xf numFmtId="0" fontId="21" fillId="6" borderId="93" xfId="4" applyFont="1" applyFill="1" applyBorder="1" applyAlignment="1">
      <alignment horizontal="center" vertical="center"/>
    </xf>
    <xf numFmtId="0" fontId="21" fillId="13" borderId="14" xfId="4" applyFont="1" applyFill="1" applyBorder="1" applyAlignment="1">
      <alignment horizontal="center" vertical="center"/>
    </xf>
    <xf numFmtId="0" fontId="21" fillId="13" borderId="89" xfId="4" applyFont="1" applyFill="1" applyBorder="1" applyAlignment="1">
      <alignment horizontal="center" vertical="center"/>
    </xf>
    <xf numFmtId="0" fontId="22" fillId="13" borderId="89" xfId="0" applyFont="1" applyFill="1" applyBorder="1" applyAlignment="1">
      <alignment horizontal="center" vertical="center"/>
    </xf>
    <xf numFmtId="0" fontId="21" fillId="0" borderId="92" xfId="4" applyFont="1" applyFill="1" applyBorder="1" applyAlignment="1">
      <alignment horizontal="center" vertical="center"/>
    </xf>
    <xf numFmtId="0" fontId="21" fillId="6" borderId="14" xfId="4" applyFont="1" applyFill="1" applyBorder="1" applyAlignment="1">
      <alignment horizontal="center" vertical="center"/>
    </xf>
    <xf numFmtId="0" fontId="21" fillId="6" borderId="92" xfId="4" applyFont="1" applyFill="1" applyBorder="1" applyAlignment="1">
      <alignment horizontal="center" vertical="center"/>
    </xf>
    <xf numFmtId="166" fontId="21" fillId="0" borderId="57" xfId="4" applyNumberFormat="1" applyFont="1" applyFill="1" applyBorder="1" applyAlignment="1">
      <alignment horizontal="center" vertical="center"/>
    </xf>
    <xf numFmtId="0" fontId="2" fillId="0" borderId="29" xfId="4" applyFill="1" applyBorder="1" applyAlignment="1">
      <alignment horizontal="center"/>
    </xf>
    <xf numFmtId="0" fontId="2" fillId="0" borderId="0" xfId="4" applyFill="1" applyBorder="1" applyAlignment="1">
      <alignment horizontal="center"/>
    </xf>
    <xf numFmtId="0" fontId="0" fillId="0" borderId="30" xfId="0" applyBorder="1" applyAlignment="1">
      <alignment horizontal="center"/>
    </xf>
    <xf numFmtId="0" fontId="4" fillId="0" borderId="0" xfId="4" applyFont="1" applyFill="1" applyBorder="1" applyAlignment="1">
      <alignment horizontal="right" vertical="center"/>
    </xf>
    <xf numFmtId="0" fontId="74" fillId="9" borderId="0" xfId="2" applyFont="1" applyFill="1" applyAlignment="1" applyProtection="1">
      <alignment horizontal="center" wrapText="1"/>
    </xf>
    <xf numFmtId="0" fontId="74" fillId="0" borderId="0" xfId="2" applyFont="1" applyAlignment="1" applyProtection="1">
      <alignment horizontal="center" wrapText="1"/>
    </xf>
    <xf numFmtId="0" fontId="3" fillId="0" borderId="5" xfId="3" applyFont="1" applyBorder="1" applyAlignment="1">
      <alignment horizontal="center" vertical="center"/>
    </xf>
    <xf numFmtId="0" fontId="3" fillId="0" borderId="18" xfId="3" applyFont="1" applyBorder="1" applyAlignment="1">
      <alignment horizontal="center" vertical="center"/>
    </xf>
    <xf numFmtId="0" fontId="35" fillId="0" borderId="104" xfId="6" applyFont="1" applyFill="1" applyBorder="1" applyAlignment="1">
      <alignment horizontal="center" vertical="center" textRotation="90" wrapText="1"/>
    </xf>
    <xf numFmtId="0" fontId="35" fillId="0" borderId="75" xfId="6" applyFont="1" applyFill="1" applyBorder="1" applyAlignment="1">
      <alignment horizontal="center" vertical="center" textRotation="90" wrapText="1"/>
    </xf>
    <xf numFmtId="0" fontId="35" fillId="0" borderId="105" xfId="6" applyFont="1" applyFill="1" applyBorder="1" applyAlignment="1">
      <alignment horizontal="center" vertical="center" textRotation="90" wrapText="1"/>
    </xf>
    <xf numFmtId="0" fontId="45" fillId="0" borderId="0" xfId="6" applyFont="1" applyAlignment="1">
      <alignment horizontal="left" vertical="center" wrapText="1"/>
    </xf>
  </cellXfs>
  <cellStyles count="10">
    <cellStyle name="Comma" xfId="1" builtinId="3"/>
    <cellStyle name="Hyperlink" xfId="2" builtinId="8"/>
    <cellStyle name="Normal" xfId="0" builtinId="0"/>
    <cellStyle name="Normal 2" xfId="9"/>
    <cellStyle name="Normal_Copy of (1)TAKT Time Calculations" xfId="3"/>
    <cellStyle name="Normal_Daily Data - Grand Haven" xfId="4"/>
    <cellStyle name="Normal_OEE Calculation" xfId="5"/>
    <cellStyle name="Normal_Prioritizing Spreadsheet" xfId="6"/>
    <cellStyle name="Normal_Process Attributes Worksheet-1" xfId="7"/>
    <cellStyle name="Percent" xfId="8" builtinId="5"/>
  </cellStyles>
  <dxfs count="99">
    <dxf>
      <font>
        <b/>
        <i/>
        <condense val="0"/>
        <extend val="0"/>
      </font>
    </dxf>
    <dxf>
      <font>
        <condense val="0"/>
        <extend val="0"/>
        <color indexed="10"/>
      </font>
      <fill>
        <patternFill>
          <bgColor indexed="13"/>
        </patternFill>
      </fill>
    </dxf>
    <dxf>
      <font>
        <condense val="0"/>
        <extend val="0"/>
        <color auto="1"/>
      </font>
      <fill>
        <patternFill patternType="none">
          <bgColor indexed="65"/>
        </patternFill>
      </fill>
    </dxf>
    <dxf>
      <font>
        <condense val="0"/>
        <extend val="0"/>
        <color indexed="10"/>
      </font>
      <fill>
        <patternFill patternType="solid">
          <bgColor indexed="10"/>
        </patternFill>
      </fill>
    </dxf>
    <dxf>
      <fill>
        <patternFill>
          <bgColor indexed="13"/>
        </patternFill>
      </fill>
    </dxf>
    <dxf>
      <font>
        <b/>
        <i/>
        <condense val="0"/>
        <extend val="0"/>
        <color indexed="39"/>
      </font>
      <fill>
        <patternFill>
          <bgColor indexed="14"/>
        </patternFill>
      </fill>
    </dxf>
    <dxf>
      <fill>
        <patternFill>
          <bgColor indexed="11"/>
        </patternFill>
      </fill>
    </dxf>
    <dxf>
      <font>
        <b/>
        <i/>
        <condense val="0"/>
        <extend val="0"/>
      </font>
    </dxf>
    <dxf>
      <font>
        <b val="0"/>
        <i val="0"/>
        <condense val="0"/>
        <extend val="0"/>
        <color indexed="13"/>
      </font>
      <fill>
        <patternFill patternType="solid">
          <bgColor indexed="13"/>
        </patternFill>
      </fill>
    </dxf>
    <dxf>
      <font>
        <b/>
        <i/>
        <condense val="0"/>
        <extend val="0"/>
      </font>
    </dxf>
    <dxf>
      <font>
        <b val="0"/>
        <i val="0"/>
        <condense val="0"/>
        <extend val="0"/>
        <color indexed="10"/>
      </font>
      <fill>
        <patternFill patternType="solid">
          <bgColor indexed="10"/>
        </patternFill>
      </fill>
    </dxf>
    <dxf>
      <font>
        <b/>
        <i/>
        <condense val="0"/>
        <extend val="0"/>
      </font>
      <fill>
        <patternFill patternType="none">
          <bgColor indexed="65"/>
        </patternFill>
      </fill>
    </dxf>
    <dxf>
      <font>
        <condense val="0"/>
        <extend val="0"/>
        <color indexed="11"/>
      </font>
      <fill>
        <patternFill>
          <bgColor indexed="11"/>
        </patternFill>
      </fill>
    </dxf>
    <dxf>
      <font>
        <b/>
        <i/>
        <condense val="0"/>
        <extend val="0"/>
      </font>
    </dxf>
    <dxf>
      <font>
        <b val="0"/>
        <i val="0"/>
        <condense val="0"/>
        <extend val="0"/>
        <color indexed="11"/>
      </font>
      <fill>
        <patternFill patternType="solid">
          <bgColor indexed="11"/>
        </patternFill>
      </fill>
    </dxf>
    <dxf>
      <font>
        <b val="0"/>
        <i val="0"/>
        <condense val="0"/>
        <extend val="0"/>
        <color indexed="9"/>
      </font>
      <fill>
        <patternFill patternType="solid">
          <bgColor indexed="13"/>
        </patternFill>
      </fill>
    </dxf>
    <dxf>
      <fill>
        <patternFill>
          <bgColor indexed="11"/>
        </patternFill>
      </fill>
    </dxf>
    <dxf>
      <fill>
        <patternFill>
          <bgColor indexed="43"/>
        </patternFill>
      </fill>
    </dxf>
    <dxf>
      <font>
        <b/>
        <i/>
        <condense val="0"/>
        <extend val="0"/>
      </font>
    </dxf>
    <dxf>
      <font>
        <b val="0"/>
        <i val="0"/>
        <condense val="0"/>
        <extend val="0"/>
        <color indexed="13"/>
      </font>
      <fill>
        <patternFill>
          <bgColor indexed="13"/>
        </patternFill>
      </fill>
    </dxf>
    <dxf>
      <font>
        <b/>
        <i/>
        <condense val="0"/>
        <extend val="0"/>
      </font>
    </dxf>
    <dxf>
      <font>
        <condense val="0"/>
        <extend val="0"/>
        <color indexed="11"/>
      </font>
      <fill>
        <patternFill>
          <bgColor indexed="11"/>
        </patternFill>
      </fill>
    </dxf>
    <dxf>
      <font>
        <condense val="0"/>
        <extend val="0"/>
        <color indexed="10"/>
      </font>
      <fill>
        <patternFill>
          <bgColor indexed="10"/>
        </patternFill>
      </fill>
    </dxf>
    <dxf>
      <font>
        <b/>
        <i/>
        <condense val="0"/>
        <extend val="0"/>
      </font>
    </dxf>
    <dxf>
      <font>
        <condense val="0"/>
        <extend val="0"/>
        <color indexed="13"/>
      </font>
      <fill>
        <patternFill>
          <bgColor indexed="13"/>
        </patternFill>
      </fill>
    </dxf>
    <dxf>
      <font>
        <b/>
        <i/>
        <condense val="0"/>
        <extend val="0"/>
      </font>
    </dxf>
    <dxf>
      <font>
        <condense val="0"/>
        <extend val="0"/>
        <color indexed="10"/>
      </font>
      <fill>
        <patternFill>
          <bgColor indexed="10"/>
        </patternFill>
      </fill>
    </dxf>
    <dxf>
      <font>
        <b/>
        <i val="0"/>
        <condense val="0"/>
        <extend val="0"/>
        <color indexed="9"/>
      </font>
      <fill>
        <patternFill>
          <bgColor indexed="17"/>
        </patternFill>
      </fill>
    </dxf>
    <dxf>
      <font>
        <condense val="0"/>
        <extend val="0"/>
        <color indexed="9"/>
      </font>
      <fill>
        <patternFill>
          <bgColor indexed="17"/>
        </patternFill>
      </fill>
    </dxf>
    <dxf>
      <font>
        <condense val="0"/>
        <extend val="0"/>
        <color indexed="9"/>
      </font>
      <fill>
        <patternFill>
          <bgColor indexed="10"/>
        </patternFill>
      </fill>
    </dxf>
    <dxf>
      <font>
        <condense val="0"/>
        <extend val="0"/>
        <color indexed="9"/>
      </font>
      <fill>
        <patternFill>
          <bgColor indexed="17"/>
        </patternFill>
      </fill>
    </dxf>
    <dxf>
      <font>
        <condense val="0"/>
        <extend val="0"/>
        <color indexed="9"/>
      </font>
      <fill>
        <patternFill>
          <bgColor indexed="10"/>
        </patternFill>
      </fill>
    </dxf>
    <dxf>
      <font>
        <condense val="0"/>
        <extend val="0"/>
        <color indexed="9"/>
      </font>
      <fill>
        <patternFill>
          <bgColor indexed="17"/>
        </patternFill>
      </fill>
    </dxf>
    <dxf>
      <font>
        <condense val="0"/>
        <extend val="0"/>
        <color indexed="9"/>
      </font>
      <fill>
        <patternFill>
          <bgColor indexed="10"/>
        </patternFill>
      </fill>
    </dxf>
    <dxf>
      <font>
        <condense val="0"/>
        <extend val="0"/>
        <color indexed="17"/>
      </font>
    </dxf>
    <dxf>
      <font>
        <condense val="0"/>
        <extend val="0"/>
        <color indexed="10"/>
      </font>
    </dxf>
    <dxf>
      <font>
        <b/>
        <i/>
        <condense val="0"/>
        <extend val="0"/>
      </font>
    </dxf>
    <dxf>
      <font>
        <condense val="0"/>
        <extend val="0"/>
        <color indexed="11"/>
      </font>
      <fill>
        <patternFill>
          <bgColor indexed="11"/>
        </patternFill>
      </fill>
    </dxf>
    <dxf>
      <font>
        <condense val="0"/>
        <extend val="0"/>
        <color indexed="10"/>
      </font>
      <fill>
        <patternFill>
          <bgColor indexed="10"/>
        </patternFill>
      </fill>
    </dxf>
    <dxf>
      <font>
        <b/>
        <i/>
        <condense val="0"/>
        <extend val="0"/>
      </font>
    </dxf>
    <dxf>
      <font>
        <condense val="0"/>
        <extend val="0"/>
        <color indexed="11"/>
      </font>
      <fill>
        <patternFill>
          <bgColor indexed="11"/>
        </patternFill>
      </fill>
    </dxf>
    <dxf>
      <font>
        <b/>
        <i/>
        <condense val="0"/>
        <extend val="0"/>
      </font>
    </dxf>
    <dxf>
      <font>
        <condense val="0"/>
        <extend val="0"/>
        <color indexed="13"/>
      </font>
      <fill>
        <patternFill>
          <bgColor indexed="13"/>
        </patternFill>
      </fill>
    </dxf>
    <dxf>
      <font>
        <b/>
        <i/>
        <condense val="0"/>
        <extend val="0"/>
      </font>
    </dxf>
    <dxf>
      <font>
        <b val="0"/>
        <i val="0"/>
        <condense val="0"/>
        <extend val="0"/>
        <color indexed="13"/>
      </font>
      <fill>
        <patternFill>
          <bgColor indexed="13"/>
        </patternFill>
      </fill>
    </dxf>
    <dxf>
      <font>
        <b/>
        <i/>
        <condense val="0"/>
        <extend val="0"/>
      </font>
    </dxf>
    <dxf>
      <font>
        <condense val="0"/>
        <extend val="0"/>
        <color indexed="10"/>
      </font>
      <fill>
        <patternFill>
          <bgColor indexed="10"/>
        </patternFill>
      </fill>
    </dxf>
    <dxf>
      <fill>
        <patternFill>
          <bgColor indexed="10"/>
        </patternFill>
      </fill>
    </dxf>
    <dxf>
      <font>
        <b/>
        <i/>
        <condense val="0"/>
        <extend val="0"/>
      </font>
    </dxf>
    <dxf>
      <font>
        <condense val="0"/>
        <extend val="0"/>
        <color indexed="13"/>
      </font>
      <fill>
        <patternFill>
          <bgColor indexed="13"/>
        </patternFill>
      </fill>
    </dxf>
    <dxf>
      <font>
        <condense val="0"/>
        <extend val="0"/>
        <color auto="1"/>
      </font>
      <fill>
        <patternFill patternType="none">
          <bgColor indexed="65"/>
        </patternFill>
      </fill>
    </dxf>
    <dxf>
      <font>
        <condense val="0"/>
        <extend val="0"/>
        <color indexed="10"/>
      </font>
      <fill>
        <patternFill patternType="solid">
          <bgColor indexed="10"/>
        </patternFill>
      </fill>
    </dxf>
    <dxf>
      <fill>
        <patternFill>
          <bgColor indexed="13"/>
        </patternFill>
      </fill>
    </dxf>
    <dxf>
      <font>
        <b/>
        <i/>
        <condense val="0"/>
        <extend val="0"/>
      </font>
    </dxf>
    <dxf>
      <font>
        <condense val="0"/>
        <extend val="0"/>
        <color indexed="10"/>
      </font>
      <fill>
        <patternFill>
          <bgColor indexed="13"/>
        </patternFill>
      </fill>
    </dxf>
    <dxf>
      <font>
        <b/>
        <i/>
        <condense val="0"/>
        <extend val="0"/>
        <color indexed="39"/>
      </font>
      <fill>
        <patternFill>
          <bgColor indexed="14"/>
        </patternFill>
      </fill>
    </dxf>
    <dxf>
      <fill>
        <patternFill>
          <bgColor indexed="11"/>
        </patternFill>
      </fill>
    </dxf>
    <dxf>
      <font>
        <b/>
        <i/>
        <condense val="0"/>
        <extend val="0"/>
      </font>
    </dxf>
    <dxf>
      <font>
        <b val="0"/>
        <i val="0"/>
        <condense val="0"/>
        <extend val="0"/>
        <color indexed="13"/>
      </font>
      <fill>
        <patternFill patternType="solid">
          <bgColor indexed="13"/>
        </patternFill>
      </fill>
    </dxf>
    <dxf>
      <font>
        <b/>
        <i/>
        <condense val="0"/>
        <extend val="0"/>
      </font>
    </dxf>
    <dxf>
      <font>
        <b val="0"/>
        <i val="0"/>
        <condense val="0"/>
        <extend val="0"/>
        <color indexed="10"/>
      </font>
      <fill>
        <patternFill patternType="solid">
          <bgColor indexed="10"/>
        </patternFill>
      </fill>
    </dxf>
    <dxf>
      <font>
        <b/>
        <i/>
        <condense val="0"/>
        <extend val="0"/>
      </font>
      <fill>
        <patternFill patternType="none">
          <bgColor indexed="65"/>
        </patternFill>
      </fill>
    </dxf>
    <dxf>
      <font>
        <condense val="0"/>
        <extend val="0"/>
        <color indexed="11"/>
      </font>
      <fill>
        <patternFill>
          <bgColor indexed="11"/>
        </patternFill>
      </fill>
    </dxf>
    <dxf>
      <font>
        <b/>
        <i/>
        <condense val="0"/>
        <extend val="0"/>
      </font>
    </dxf>
    <dxf>
      <font>
        <b val="0"/>
        <i val="0"/>
        <condense val="0"/>
        <extend val="0"/>
        <color indexed="11"/>
      </font>
      <fill>
        <patternFill patternType="solid">
          <bgColor indexed="11"/>
        </patternFill>
      </fill>
    </dxf>
    <dxf>
      <font>
        <b val="0"/>
        <i val="0"/>
        <condense val="0"/>
        <extend val="0"/>
        <color indexed="9"/>
      </font>
      <fill>
        <patternFill patternType="solid">
          <bgColor indexed="13"/>
        </patternFill>
      </fill>
    </dxf>
    <dxf>
      <font>
        <b/>
        <i/>
        <condense val="0"/>
        <extend val="0"/>
      </font>
    </dxf>
    <dxf>
      <font>
        <condense val="0"/>
        <extend val="0"/>
        <color indexed="11"/>
      </font>
      <fill>
        <patternFill>
          <bgColor indexed="11"/>
        </patternFill>
      </fill>
    </dxf>
    <dxf>
      <fill>
        <patternFill>
          <bgColor indexed="11"/>
        </patternFill>
      </fill>
    </dxf>
    <dxf>
      <fill>
        <patternFill>
          <bgColor indexed="43"/>
        </patternFill>
      </fill>
    </dxf>
    <dxf>
      <font>
        <b/>
        <i/>
        <condense val="0"/>
        <extend val="0"/>
      </font>
    </dxf>
    <dxf>
      <font>
        <condense val="0"/>
        <extend val="0"/>
        <color indexed="13"/>
      </font>
      <fill>
        <patternFill>
          <bgColor indexed="13"/>
        </patternFill>
      </fill>
    </dxf>
    <dxf>
      <font>
        <b/>
        <i/>
        <condense val="0"/>
        <extend val="0"/>
      </font>
    </dxf>
    <dxf>
      <font>
        <condense val="0"/>
        <extend val="0"/>
        <color indexed="10"/>
      </font>
      <fill>
        <patternFill>
          <bgColor indexed="13"/>
        </patternFill>
      </fill>
    </dxf>
    <dxf>
      <font>
        <condense val="0"/>
        <extend val="0"/>
        <color auto="1"/>
      </font>
      <fill>
        <patternFill patternType="none">
          <bgColor indexed="65"/>
        </patternFill>
      </fill>
    </dxf>
    <dxf>
      <font>
        <condense val="0"/>
        <extend val="0"/>
        <color indexed="10"/>
      </font>
      <fill>
        <patternFill patternType="solid">
          <bgColor indexed="10"/>
        </patternFill>
      </fill>
    </dxf>
    <dxf>
      <fill>
        <patternFill>
          <bgColor indexed="13"/>
        </patternFill>
      </fill>
    </dxf>
    <dxf>
      <font>
        <b/>
        <i/>
        <condense val="0"/>
        <extend val="0"/>
        <color indexed="39"/>
      </font>
      <fill>
        <patternFill>
          <bgColor indexed="14"/>
        </patternFill>
      </fill>
    </dxf>
    <dxf>
      <fill>
        <patternFill>
          <bgColor indexed="11"/>
        </patternFill>
      </fill>
    </dxf>
    <dxf>
      <font>
        <b/>
        <i/>
        <condense val="0"/>
        <extend val="0"/>
      </font>
    </dxf>
    <dxf>
      <font>
        <b val="0"/>
        <i val="0"/>
        <condense val="0"/>
        <extend val="0"/>
        <color indexed="13"/>
      </font>
      <fill>
        <patternFill patternType="solid">
          <bgColor indexed="13"/>
        </patternFill>
      </fill>
    </dxf>
    <dxf>
      <font>
        <b/>
        <i/>
        <condense val="0"/>
        <extend val="0"/>
      </font>
    </dxf>
    <dxf>
      <font>
        <b val="0"/>
        <i val="0"/>
        <condense val="0"/>
        <extend val="0"/>
        <color indexed="10"/>
      </font>
      <fill>
        <patternFill patternType="solid">
          <bgColor indexed="10"/>
        </patternFill>
      </fill>
    </dxf>
    <dxf>
      <font>
        <b/>
        <i/>
        <condense val="0"/>
        <extend val="0"/>
      </font>
      <fill>
        <patternFill patternType="none">
          <bgColor indexed="65"/>
        </patternFill>
      </fill>
    </dxf>
    <dxf>
      <font>
        <condense val="0"/>
        <extend val="0"/>
        <color indexed="11"/>
      </font>
      <fill>
        <patternFill>
          <bgColor indexed="11"/>
        </patternFill>
      </fill>
    </dxf>
    <dxf>
      <font>
        <b/>
        <i/>
        <condense val="0"/>
        <extend val="0"/>
      </font>
    </dxf>
    <dxf>
      <font>
        <b val="0"/>
        <i val="0"/>
        <condense val="0"/>
        <extend val="0"/>
        <color indexed="11"/>
      </font>
      <fill>
        <patternFill patternType="solid">
          <bgColor indexed="11"/>
        </patternFill>
      </fill>
    </dxf>
    <dxf>
      <font>
        <b val="0"/>
        <i val="0"/>
        <condense val="0"/>
        <extend val="0"/>
        <color indexed="9"/>
      </font>
      <fill>
        <patternFill patternType="solid">
          <bgColor indexed="13"/>
        </patternFill>
      </fill>
    </dxf>
    <dxf>
      <fill>
        <patternFill>
          <bgColor indexed="11"/>
        </patternFill>
      </fill>
    </dxf>
    <dxf>
      <fill>
        <patternFill>
          <bgColor indexed="43"/>
        </patternFill>
      </fill>
    </dxf>
    <dxf>
      <font>
        <b/>
        <i/>
        <condense val="0"/>
        <extend val="0"/>
      </font>
    </dxf>
    <dxf>
      <font>
        <b val="0"/>
        <i val="0"/>
        <condense val="0"/>
        <extend val="0"/>
        <color indexed="13"/>
      </font>
      <fill>
        <patternFill>
          <bgColor indexed="13"/>
        </patternFill>
      </fill>
    </dxf>
    <dxf>
      <font>
        <b/>
        <i/>
        <condense val="0"/>
        <extend val="0"/>
      </font>
    </dxf>
    <dxf>
      <font>
        <condense val="0"/>
        <extend val="0"/>
        <color indexed="11"/>
      </font>
      <fill>
        <patternFill>
          <bgColor indexed="11"/>
        </patternFill>
      </fill>
    </dxf>
    <dxf>
      <font>
        <condense val="0"/>
        <extend val="0"/>
        <color indexed="10"/>
      </font>
      <fill>
        <patternFill>
          <bgColor indexed="10"/>
        </patternFill>
      </fill>
    </dxf>
    <dxf>
      <font>
        <b/>
        <i/>
        <condense val="0"/>
        <extend val="0"/>
      </font>
    </dxf>
    <dxf>
      <font>
        <condense val="0"/>
        <extend val="0"/>
        <color indexed="13"/>
      </font>
      <fill>
        <patternFill>
          <bgColor indexed="13"/>
        </patternFill>
      </fill>
    </dxf>
    <dxf>
      <font>
        <b/>
        <i/>
        <condense val="0"/>
        <extend val="0"/>
      </font>
    </dxf>
    <dxf>
      <font>
        <condense val="0"/>
        <extend val="0"/>
        <color indexed="10"/>
      </font>
      <fill>
        <patternFill>
          <bgColor indexed="1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CA"/>
  <c:style val="35"/>
  <c:chart>
    <c:title>
      <c:tx>
        <c:rich>
          <a:bodyPr/>
          <a:lstStyle/>
          <a:p>
            <a:pPr>
              <a:defRPr sz="1800" b="1" i="0" u="none" strike="noStrike" baseline="0">
                <a:solidFill>
                  <a:srgbClr val="000000"/>
                </a:solidFill>
                <a:latin typeface="Calibri"/>
                <a:ea typeface="Calibri"/>
                <a:cs typeface="Calibri"/>
              </a:defRPr>
            </a:pPr>
            <a:r>
              <a:rPr lang="en-CA"/>
              <a:t>Takt Time Calculations</a:t>
            </a:r>
          </a:p>
        </c:rich>
      </c:tx>
      <c:spPr>
        <a:noFill/>
        <a:ln w="25400">
          <a:noFill/>
        </a:ln>
      </c:spPr>
    </c:title>
    <c:plotArea>
      <c:layout>
        <c:manualLayout>
          <c:layoutTarget val="inner"/>
          <c:xMode val="edge"/>
          <c:yMode val="edge"/>
          <c:x val="8.6848635235732011E-2"/>
          <c:y val="0.12615955473098317"/>
          <c:w val="0.76054590570719605"/>
          <c:h val="0.73283858998144658"/>
        </c:manualLayout>
      </c:layout>
      <c:lineChart>
        <c:grouping val="standard"/>
        <c:ser>
          <c:idx val="0"/>
          <c:order val="0"/>
          <c:tx>
            <c:strRef>
              <c:f>'12. Takttimecalc'!$C$4:$C$5</c:f>
              <c:strCache>
                <c:ptCount val="1"/>
                <c:pt idx="0">
                  <c:v>Cycle Time</c:v>
                </c:pt>
              </c:strCache>
            </c:strRef>
          </c:tx>
          <c:marker>
            <c:symbol val="none"/>
          </c:marker>
          <c:val>
            <c:numRef>
              <c:f>'12. Takttimecalc'!$C$6:$C$17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'12. Takttimecalc'!$D$4:$D$5</c:f>
              <c:strCache>
                <c:ptCount val="1"/>
                <c:pt idx="0">
                  <c:v>TAKT Time</c:v>
                </c:pt>
              </c:strCache>
            </c:strRef>
          </c:tx>
          <c:spPr>
            <a:ln>
              <a:solidFill>
                <a:srgbClr val="FF0000"/>
              </a:solidFill>
            </a:ln>
          </c:spPr>
          <c:marker>
            <c:symbol val="none"/>
          </c:marker>
          <c:val>
            <c:numRef>
              <c:f>'12. Takttimecalc'!$D$6:$D$17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marker val="1"/>
        <c:axId val="83426688"/>
        <c:axId val="85423616"/>
      </c:lineChart>
      <c:catAx>
        <c:axId val="83426688"/>
        <c:scaling>
          <c:orientation val="minMax"/>
        </c:scaling>
        <c:axPos val="b"/>
        <c:title>
          <c:tx>
            <c:rich>
              <a:bodyPr/>
              <a:lstStyle/>
              <a:p>
                <a:pPr>
                  <a:defRPr sz="1200" b="1" i="0" u="none" strike="noStrike" baseline="0">
                    <a:solidFill>
                      <a:srgbClr val="000000"/>
                    </a:solidFill>
                    <a:latin typeface="Calibri"/>
                    <a:ea typeface="Calibri"/>
                    <a:cs typeface="Calibri"/>
                  </a:defRPr>
                </a:pPr>
                <a:r>
                  <a:rPr lang="en-CA"/>
                  <a:t>Process Step</a:t>
                </a:r>
              </a:p>
            </c:rich>
          </c:tx>
          <c:spPr>
            <a:noFill/>
            <a:ln w="25400">
              <a:noFill/>
            </a:ln>
          </c:spPr>
        </c:title>
        <c:numFmt formatCode="General" sourceLinked="1"/>
        <c:maj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5423616"/>
        <c:crosses val="autoZero"/>
        <c:auto val="1"/>
        <c:lblAlgn val="ctr"/>
        <c:lblOffset val="100"/>
      </c:catAx>
      <c:valAx>
        <c:axId val="85423616"/>
        <c:scaling>
          <c:orientation val="minMax"/>
        </c:scaling>
        <c:axPos val="l"/>
        <c:majorGridlines/>
        <c:title>
          <c:tx>
            <c:rich>
              <a:bodyPr/>
              <a:lstStyle/>
              <a:p>
                <a:pPr>
                  <a:defRPr sz="1200" b="1" i="0" u="none" strike="noStrike" baseline="0">
                    <a:solidFill>
                      <a:srgbClr val="000000"/>
                    </a:solidFill>
                    <a:latin typeface="Calibri"/>
                    <a:ea typeface="Calibri"/>
                    <a:cs typeface="Calibri"/>
                  </a:defRPr>
                </a:pPr>
                <a:r>
                  <a:rPr lang="en-CA"/>
                  <a:t>Time </a:t>
                </a:r>
              </a:p>
            </c:rich>
          </c:tx>
          <c:spPr>
            <a:noFill/>
            <a:ln w="25400">
              <a:noFill/>
            </a:ln>
          </c:spPr>
        </c:title>
        <c:numFmt formatCode="General" sourceLinked="1"/>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3426688"/>
        <c:crosses val="autoZero"/>
        <c:crossBetween val="between"/>
      </c:valAx>
    </c:plotArea>
    <c:legend>
      <c:legendPos val="r"/>
      <c:legendEntry>
        <c:idx val="0"/>
        <c:txPr>
          <a:bodyPr/>
          <a:lstStyle/>
          <a:p>
            <a:pPr>
              <a:defRPr sz="1100" b="0" i="0" u="none" strike="noStrike" baseline="0">
                <a:solidFill>
                  <a:srgbClr val="000000"/>
                </a:solidFill>
                <a:latin typeface="Calibri"/>
                <a:ea typeface="Calibri"/>
                <a:cs typeface="Calibri"/>
              </a:defRPr>
            </a:pPr>
            <a:endParaRPr lang="en-US"/>
          </a:p>
        </c:txPr>
      </c:legendEntry>
      <c:legendEntry>
        <c:idx val="1"/>
        <c:txPr>
          <a:bodyPr/>
          <a:lstStyle/>
          <a:p>
            <a:pPr>
              <a:defRPr sz="1100" b="0" i="0" u="none" strike="noStrike" baseline="0">
                <a:solidFill>
                  <a:srgbClr val="000000"/>
                </a:solidFill>
                <a:latin typeface="Calibri"/>
                <a:ea typeface="Calibri"/>
                <a:cs typeface="Calibri"/>
              </a:defRPr>
            </a:pPr>
            <a:endParaRPr lang="en-US"/>
          </a:p>
        </c:txPr>
      </c:legendEntry>
      <c:layout>
        <c:manualLayout>
          <c:xMode val="edge"/>
          <c:yMode val="edge"/>
          <c:x val="0.85980148883374685"/>
          <c:y val="0.48051948051948101"/>
          <c:w val="0.13523573200992581"/>
          <c:h val="0.10018552875695755"/>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spPr>
    <a:scene3d>
      <a:camera prst="orthographicFront"/>
      <a:lightRig rig="harsh" dir="t">
        <a:rot lat="0" lon="0" rev="3000000"/>
      </a:lightRig>
    </a:scene3d>
    <a:sp3d>
      <a:bevelT w="82550" h="44450" prst="angle"/>
      <a:bevelB w="82550" h="44450" prst="angle"/>
      <a:contourClr>
        <a:srgbClr val="000000"/>
      </a:contourClr>
    </a:sp3d>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&amp;L&amp;F&amp;R&amp;A</c:oddFooter>
    </c:headerFooter>
    <c:pageMargins b="0.75000000000000189" l="0.70000000000000095" r="0.70000000000000095" t="0.75000000000000189" header="0.30000000000000032" footer="0.30000000000000032"/>
    <c:pageSetup orientation="landscape"/>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3ACB84D-3467-483D-8883-1B4D216ECA82}" type="doc">
      <dgm:prSet loTypeId="urn:microsoft.com/office/officeart/2005/8/layout/equation2" loCatId="relationship" qsTypeId="urn:microsoft.com/office/officeart/2005/8/quickstyle/simple1" qsCatId="simple" csTypeId="urn:microsoft.com/office/officeart/2005/8/colors/accent1_2" csCatId="accent1" phldr="1"/>
      <dgm:spPr/>
    </dgm:pt>
    <dgm:pt modelId="{3D53A302-9AA3-40F2-9F01-357FC5881D88}">
      <dgm:prSet phldrT="[Text]"/>
      <dgm:spPr/>
      <dgm:t>
        <a:bodyPr/>
        <a:lstStyle/>
        <a:p>
          <a:r>
            <a:rPr lang="en-CA"/>
            <a:t>HPS</a:t>
          </a:r>
        </a:p>
      </dgm:t>
    </dgm:pt>
    <dgm:pt modelId="{C6D1E415-5039-4F93-9EA9-1D7778DB1D54}" type="parTrans" cxnId="{C9F461E6-EDA1-4D49-85E7-4C575D19363C}">
      <dgm:prSet/>
      <dgm:spPr/>
      <dgm:t>
        <a:bodyPr/>
        <a:lstStyle/>
        <a:p>
          <a:endParaRPr lang="en-CA"/>
        </a:p>
      </dgm:t>
    </dgm:pt>
    <dgm:pt modelId="{CC8B9C10-8F3C-4F60-AE9E-2968B91029B3}" type="sibTrans" cxnId="{C9F461E6-EDA1-4D49-85E7-4C575D19363C}">
      <dgm:prSet/>
      <dgm:spPr/>
      <dgm:t>
        <a:bodyPr/>
        <a:lstStyle/>
        <a:p>
          <a:endParaRPr lang="en-CA"/>
        </a:p>
      </dgm:t>
    </dgm:pt>
    <dgm:pt modelId="{8C6D245C-7D93-45C0-AA00-C2DDAB552972}">
      <dgm:prSet phldrT="[Text]"/>
      <dgm:spPr/>
      <dgm:t>
        <a:bodyPr/>
        <a:lstStyle/>
        <a:p>
          <a:r>
            <a:rPr lang="en-CA"/>
            <a:t>AARD</a:t>
          </a:r>
        </a:p>
      </dgm:t>
    </dgm:pt>
    <dgm:pt modelId="{CC853282-6B98-4AFF-B13E-8990EC1D53FD}" type="parTrans" cxnId="{C1BCD2E8-855B-40CE-A897-1A1A82109321}">
      <dgm:prSet/>
      <dgm:spPr/>
      <dgm:t>
        <a:bodyPr/>
        <a:lstStyle/>
        <a:p>
          <a:endParaRPr lang="en-CA"/>
        </a:p>
      </dgm:t>
    </dgm:pt>
    <dgm:pt modelId="{8144A634-3694-474A-818B-535780C25470}" type="sibTrans" cxnId="{C1BCD2E8-855B-40CE-A897-1A1A82109321}">
      <dgm:prSet/>
      <dgm:spPr/>
      <dgm:t>
        <a:bodyPr/>
        <a:lstStyle/>
        <a:p>
          <a:endParaRPr lang="en-CA"/>
        </a:p>
      </dgm:t>
    </dgm:pt>
    <dgm:pt modelId="{59104B7F-547E-4C18-9785-08A1991911D4}">
      <dgm:prSet phldrT="[Text]"/>
      <dgm:spPr/>
      <dgm:t>
        <a:bodyPr/>
        <a:lstStyle/>
        <a:p>
          <a:r>
            <a:rPr lang="en-CA"/>
            <a:t>Automation Asssessment</a:t>
          </a:r>
        </a:p>
        <a:p>
          <a:r>
            <a:rPr lang="en-CA"/>
            <a:t>Version 20.1</a:t>
          </a:r>
        </a:p>
      </dgm:t>
    </dgm:pt>
    <dgm:pt modelId="{4B127CE5-0538-47CB-943F-B245FE4C7610}" type="parTrans" cxnId="{F903BA89-A671-4A2A-BC00-856CC83C2476}">
      <dgm:prSet/>
      <dgm:spPr/>
      <dgm:t>
        <a:bodyPr/>
        <a:lstStyle/>
        <a:p>
          <a:endParaRPr lang="en-CA"/>
        </a:p>
      </dgm:t>
    </dgm:pt>
    <dgm:pt modelId="{95697694-7C09-41DA-A920-A039D06A89F1}" type="sibTrans" cxnId="{F903BA89-A671-4A2A-BC00-856CC83C2476}">
      <dgm:prSet/>
      <dgm:spPr/>
      <dgm:t>
        <a:bodyPr/>
        <a:lstStyle/>
        <a:p>
          <a:endParaRPr lang="en-CA"/>
        </a:p>
      </dgm:t>
    </dgm:pt>
    <dgm:pt modelId="{0DF235B4-56CC-4180-AE12-99735EB510F0}" type="pres">
      <dgm:prSet presAssocID="{93ACB84D-3467-483D-8883-1B4D216ECA82}" presName="Name0" presStyleCnt="0">
        <dgm:presLayoutVars>
          <dgm:dir/>
          <dgm:resizeHandles val="exact"/>
        </dgm:presLayoutVars>
      </dgm:prSet>
      <dgm:spPr/>
    </dgm:pt>
    <dgm:pt modelId="{FFD167BC-7010-4CF6-85A7-D076BAF476FE}" type="pres">
      <dgm:prSet presAssocID="{93ACB84D-3467-483D-8883-1B4D216ECA82}" presName="vNodes" presStyleCnt="0"/>
      <dgm:spPr/>
    </dgm:pt>
    <dgm:pt modelId="{0D6ED1D3-12DE-4288-AB99-D73B30ADA84D}" type="pres">
      <dgm:prSet presAssocID="{3D53A302-9AA3-40F2-9F01-357FC5881D88}" presName="node" presStyleLbl="node1" presStyleIdx="0" presStyleCnt="3">
        <dgm:presLayoutVars>
          <dgm:bulletEnabled val="1"/>
        </dgm:presLayoutVars>
      </dgm:prSet>
      <dgm:spPr/>
      <dgm:t>
        <a:bodyPr/>
        <a:lstStyle/>
        <a:p>
          <a:endParaRPr lang="en-CA"/>
        </a:p>
      </dgm:t>
    </dgm:pt>
    <dgm:pt modelId="{D61DDEAC-56FE-4E43-8528-9F2F371FDD76}" type="pres">
      <dgm:prSet presAssocID="{CC8B9C10-8F3C-4F60-AE9E-2968B91029B3}" presName="spacerT" presStyleCnt="0"/>
      <dgm:spPr/>
    </dgm:pt>
    <dgm:pt modelId="{5DB9C7C3-25D6-4430-850F-B8A3174D7EA2}" type="pres">
      <dgm:prSet presAssocID="{CC8B9C10-8F3C-4F60-AE9E-2968B91029B3}" presName="sibTrans" presStyleLbl="sibTrans2D1" presStyleIdx="0" presStyleCnt="2"/>
      <dgm:spPr/>
      <dgm:t>
        <a:bodyPr/>
        <a:lstStyle/>
        <a:p>
          <a:endParaRPr lang="en-CA"/>
        </a:p>
      </dgm:t>
    </dgm:pt>
    <dgm:pt modelId="{D603B9A7-1EF7-44BF-8C25-8ECB378E3CFE}" type="pres">
      <dgm:prSet presAssocID="{CC8B9C10-8F3C-4F60-AE9E-2968B91029B3}" presName="spacerB" presStyleCnt="0"/>
      <dgm:spPr/>
    </dgm:pt>
    <dgm:pt modelId="{B18E98C7-CE56-4BE9-B4B3-AB15851ECB6A}" type="pres">
      <dgm:prSet presAssocID="{8C6D245C-7D93-45C0-AA00-C2DDAB552972}" presName="node" presStyleLbl="node1" presStyleIdx="1" presStyleCnt="3">
        <dgm:presLayoutVars>
          <dgm:bulletEnabled val="1"/>
        </dgm:presLayoutVars>
      </dgm:prSet>
      <dgm:spPr/>
      <dgm:t>
        <a:bodyPr/>
        <a:lstStyle/>
        <a:p>
          <a:endParaRPr lang="en-CA"/>
        </a:p>
      </dgm:t>
    </dgm:pt>
    <dgm:pt modelId="{262DD7A6-DAA4-41E7-A4A4-5E88838ADA54}" type="pres">
      <dgm:prSet presAssocID="{93ACB84D-3467-483D-8883-1B4D216ECA82}" presName="sibTransLast" presStyleLbl="sibTrans2D1" presStyleIdx="1" presStyleCnt="2"/>
      <dgm:spPr/>
      <dgm:t>
        <a:bodyPr/>
        <a:lstStyle/>
        <a:p>
          <a:endParaRPr lang="en-CA"/>
        </a:p>
      </dgm:t>
    </dgm:pt>
    <dgm:pt modelId="{5C20CF41-A03A-47A9-A42B-14F4A18D6927}" type="pres">
      <dgm:prSet presAssocID="{93ACB84D-3467-483D-8883-1B4D216ECA82}" presName="connectorText" presStyleLbl="sibTrans2D1" presStyleIdx="1" presStyleCnt="2"/>
      <dgm:spPr/>
      <dgm:t>
        <a:bodyPr/>
        <a:lstStyle/>
        <a:p>
          <a:endParaRPr lang="en-CA"/>
        </a:p>
      </dgm:t>
    </dgm:pt>
    <dgm:pt modelId="{2D688069-426E-4C04-92CC-7D6D9E11EFE6}" type="pres">
      <dgm:prSet presAssocID="{93ACB84D-3467-483D-8883-1B4D216ECA82}" presName="lastNode" presStyleLbl="node1" presStyleIdx="2" presStyleCnt="3">
        <dgm:presLayoutVars>
          <dgm:bulletEnabled val="1"/>
        </dgm:presLayoutVars>
      </dgm:prSet>
      <dgm:spPr/>
      <dgm:t>
        <a:bodyPr/>
        <a:lstStyle/>
        <a:p>
          <a:endParaRPr lang="en-CA"/>
        </a:p>
      </dgm:t>
    </dgm:pt>
  </dgm:ptLst>
  <dgm:cxnLst>
    <dgm:cxn modelId="{2D5D861F-A57D-40A8-97BE-87AAFDCA0CE3}" type="presOf" srcId="{3D53A302-9AA3-40F2-9F01-357FC5881D88}" destId="{0D6ED1D3-12DE-4288-AB99-D73B30ADA84D}" srcOrd="0" destOrd="0" presId="urn:microsoft.com/office/officeart/2005/8/layout/equation2"/>
    <dgm:cxn modelId="{25CB0637-C7C2-4566-99E5-DF52E6DA2BAA}" type="presOf" srcId="{8C6D245C-7D93-45C0-AA00-C2DDAB552972}" destId="{B18E98C7-CE56-4BE9-B4B3-AB15851ECB6A}" srcOrd="0" destOrd="0" presId="urn:microsoft.com/office/officeart/2005/8/layout/equation2"/>
    <dgm:cxn modelId="{C9F461E6-EDA1-4D49-85E7-4C575D19363C}" srcId="{93ACB84D-3467-483D-8883-1B4D216ECA82}" destId="{3D53A302-9AA3-40F2-9F01-357FC5881D88}" srcOrd="0" destOrd="0" parTransId="{C6D1E415-5039-4F93-9EA9-1D7778DB1D54}" sibTransId="{CC8B9C10-8F3C-4F60-AE9E-2968B91029B3}"/>
    <dgm:cxn modelId="{F0C4ACD8-C2AA-4BFC-BFB6-7A4387FB8390}" type="presOf" srcId="{93ACB84D-3467-483D-8883-1B4D216ECA82}" destId="{0DF235B4-56CC-4180-AE12-99735EB510F0}" srcOrd="0" destOrd="0" presId="urn:microsoft.com/office/officeart/2005/8/layout/equation2"/>
    <dgm:cxn modelId="{C1BCD2E8-855B-40CE-A897-1A1A82109321}" srcId="{93ACB84D-3467-483D-8883-1B4D216ECA82}" destId="{8C6D245C-7D93-45C0-AA00-C2DDAB552972}" srcOrd="1" destOrd="0" parTransId="{CC853282-6B98-4AFF-B13E-8990EC1D53FD}" sibTransId="{8144A634-3694-474A-818B-535780C25470}"/>
    <dgm:cxn modelId="{EFDFC199-1E59-4FB2-8324-3A17B32EEBEE}" type="presOf" srcId="{CC8B9C10-8F3C-4F60-AE9E-2968B91029B3}" destId="{5DB9C7C3-25D6-4430-850F-B8A3174D7EA2}" srcOrd="0" destOrd="0" presId="urn:microsoft.com/office/officeart/2005/8/layout/equation2"/>
    <dgm:cxn modelId="{FA1AA664-2338-405C-A3EB-E6114791F623}" type="presOf" srcId="{8144A634-3694-474A-818B-535780C25470}" destId="{5C20CF41-A03A-47A9-A42B-14F4A18D6927}" srcOrd="1" destOrd="0" presId="urn:microsoft.com/office/officeart/2005/8/layout/equation2"/>
    <dgm:cxn modelId="{F903BA89-A671-4A2A-BC00-856CC83C2476}" srcId="{93ACB84D-3467-483D-8883-1B4D216ECA82}" destId="{59104B7F-547E-4C18-9785-08A1991911D4}" srcOrd="2" destOrd="0" parTransId="{4B127CE5-0538-47CB-943F-B245FE4C7610}" sibTransId="{95697694-7C09-41DA-A920-A039D06A89F1}"/>
    <dgm:cxn modelId="{B841A4CE-49EB-49FF-8213-B75B851802E8}" type="presOf" srcId="{59104B7F-547E-4C18-9785-08A1991911D4}" destId="{2D688069-426E-4C04-92CC-7D6D9E11EFE6}" srcOrd="0" destOrd="0" presId="urn:microsoft.com/office/officeart/2005/8/layout/equation2"/>
    <dgm:cxn modelId="{8F1D7940-EB63-449E-9D48-A0B6912E7302}" type="presOf" srcId="{8144A634-3694-474A-818B-535780C25470}" destId="{262DD7A6-DAA4-41E7-A4A4-5E88838ADA54}" srcOrd="0" destOrd="0" presId="urn:microsoft.com/office/officeart/2005/8/layout/equation2"/>
    <dgm:cxn modelId="{FBE0E547-62F9-4524-AD46-BEDB2EE0B5C7}" type="presParOf" srcId="{0DF235B4-56CC-4180-AE12-99735EB510F0}" destId="{FFD167BC-7010-4CF6-85A7-D076BAF476FE}" srcOrd="0" destOrd="0" presId="urn:microsoft.com/office/officeart/2005/8/layout/equation2"/>
    <dgm:cxn modelId="{C833D3EE-A86D-4641-92BA-61FE54157E11}" type="presParOf" srcId="{FFD167BC-7010-4CF6-85A7-D076BAF476FE}" destId="{0D6ED1D3-12DE-4288-AB99-D73B30ADA84D}" srcOrd="0" destOrd="0" presId="urn:microsoft.com/office/officeart/2005/8/layout/equation2"/>
    <dgm:cxn modelId="{B826510D-7FFC-4206-A9EE-782A37F68530}" type="presParOf" srcId="{FFD167BC-7010-4CF6-85A7-D076BAF476FE}" destId="{D61DDEAC-56FE-4E43-8528-9F2F371FDD76}" srcOrd="1" destOrd="0" presId="urn:microsoft.com/office/officeart/2005/8/layout/equation2"/>
    <dgm:cxn modelId="{957C5342-9DED-4BBB-9B75-AC4C0C61F704}" type="presParOf" srcId="{FFD167BC-7010-4CF6-85A7-D076BAF476FE}" destId="{5DB9C7C3-25D6-4430-850F-B8A3174D7EA2}" srcOrd="2" destOrd="0" presId="urn:microsoft.com/office/officeart/2005/8/layout/equation2"/>
    <dgm:cxn modelId="{A30BB701-C294-4DF3-AFEF-B8EE5E22EBFF}" type="presParOf" srcId="{FFD167BC-7010-4CF6-85A7-D076BAF476FE}" destId="{D603B9A7-1EF7-44BF-8C25-8ECB378E3CFE}" srcOrd="3" destOrd="0" presId="urn:microsoft.com/office/officeart/2005/8/layout/equation2"/>
    <dgm:cxn modelId="{46DADEA7-9989-4EEE-86C1-5294B29F3065}" type="presParOf" srcId="{FFD167BC-7010-4CF6-85A7-D076BAF476FE}" destId="{B18E98C7-CE56-4BE9-B4B3-AB15851ECB6A}" srcOrd="4" destOrd="0" presId="urn:microsoft.com/office/officeart/2005/8/layout/equation2"/>
    <dgm:cxn modelId="{39415C4F-897F-48E1-A809-DEB191441A2B}" type="presParOf" srcId="{0DF235B4-56CC-4180-AE12-99735EB510F0}" destId="{262DD7A6-DAA4-41E7-A4A4-5E88838ADA54}" srcOrd="1" destOrd="0" presId="urn:microsoft.com/office/officeart/2005/8/layout/equation2"/>
    <dgm:cxn modelId="{1651B4C3-1615-4097-9B06-9CB842D833B5}" type="presParOf" srcId="{262DD7A6-DAA4-41E7-A4A4-5E88838ADA54}" destId="{5C20CF41-A03A-47A9-A42B-14F4A18D6927}" srcOrd="0" destOrd="0" presId="urn:microsoft.com/office/officeart/2005/8/layout/equation2"/>
    <dgm:cxn modelId="{71028C27-B40D-4D4D-9AF2-A8ACD9DE5D16}" type="presParOf" srcId="{0DF235B4-56CC-4180-AE12-99735EB510F0}" destId="{2D688069-426E-4C04-92CC-7D6D9E11EFE6}" srcOrd="2" destOrd="0" presId="urn:microsoft.com/office/officeart/2005/8/layout/equation2"/>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0D6ED1D3-12DE-4288-AB99-D73B30ADA84D}">
      <dsp:nvSpPr>
        <dsp:cNvPr id="0" name=""/>
        <dsp:cNvSpPr/>
      </dsp:nvSpPr>
      <dsp:spPr>
        <a:xfrm>
          <a:off x="1161615" y="1298"/>
          <a:ext cx="1177637" cy="1177637"/>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3020" tIns="33020" rIns="33020" bIns="33020" numCol="1" spcCol="1270" anchor="ctr" anchorCtr="0">
          <a:noAutofit/>
        </a:bodyPr>
        <a:lstStyle/>
        <a:p>
          <a:pPr lvl="0" algn="ctr" defTabSz="1155700">
            <a:lnSpc>
              <a:spcPct val="90000"/>
            </a:lnSpc>
            <a:spcBef>
              <a:spcPct val="0"/>
            </a:spcBef>
            <a:spcAft>
              <a:spcPct val="35000"/>
            </a:spcAft>
          </a:pPr>
          <a:r>
            <a:rPr lang="en-CA" sz="2600" kern="1200"/>
            <a:t>HPS</a:t>
          </a:r>
        </a:p>
      </dsp:txBody>
      <dsp:txXfrm>
        <a:off x="1161615" y="1298"/>
        <a:ext cx="1177637" cy="1177637"/>
      </dsp:txXfrm>
    </dsp:sp>
    <dsp:sp modelId="{5DB9C7C3-25D6-4430-850F-B8A3174D7EA2}">
      <dsp:nvSpPr>
        <dsp:cNvPr id="0" name=""/>
        <dsp:cNvSpPr/>
      </dsp:nvSpPr>
      <dsp:spPr>
        <a:xfrm>
          <a:off x="1408919" y="1274560"/>
          <a:ext cx="683029" cy="683029"/>
        </a:xfrm>
        <a:prstGeom prst="mathPlus">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en-CA" sz="1100" kern="1200"/>
        </a:p>
      </dsp:txBody>
      <dsp:txXfrm>
        <a:off x="1408919" y="1274560"/>
        <a:ext cx="683029" cy="683029"/>
      </dsp:txXfrm>
    </dsp:sp>
    <dsp:sp modelId="{B18E98C7-CE56-4BE9-B4B3-AB15851ECB6A}">
      <dsp:nvSpPr>
        <dsp:cNvPr id="0" name=""/>
        <dsp:cNvSpPr/>
      </dsp:nvSpPr>
      <dsp:spPr>
        <a:xfrm>
          <a:off x="1161615" y="2053214"/>
          <a:ext cx="1177637" cy="1177637"/>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3020" tIns="33020" rIns="33020" bIns="33020" numCol="1" spcCol="1270" anchor="ctr" anchorCtr="0">
          <a:noAutofit/>
        </a:bodyPr>
        <a:lstStyle/>
        <a:p>
          <a:pPr lvl="0" algn="ctr" defTabSz="1155700">
            <a:lnSpc>
              <a:spcPct val="90000"/>
            </a:lnSpc>
            <a:spcBef>
              <a:spcPct val="0"/>
            </a:spcBef>
            <a:spcAft>
              <a:spcPct val="35000"/>
            </a:spcAft>
          </a:pPr>
          <a:r>
            <a:rPr lang="en-CA" sz="2600" kern="1200"/>
            <a:t>AARD</a:t>
          </a:r>
        </a:p>
      </dsp:txBody>
      <dsp:txXfrm>
        <a:off x="1161615" y="2053214"/>
        <a:ext cx="1177637" cy="1177637"/>
      </dsp:txXfrm>
    </dsp:sp>
    <dsp:sp modelId="{262DD7A6-DAA4-41E7-A4A4-5E88838ADA54}">
      <dsp:nvSpPr>
        <dsp:cNvPr id="0" name=""/>
        <dsp:cNvSpPr/>
      </dsp:nvSpPr>
      <dsp:spPr>
        <a:xfrm>
          <a:off x="2515898" y="1397034"/>
          <a:ext cx="374488" cy="438081"/>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00100">
            <a:lnSpc>
              <a:spcPct val="90000"/>
            </a:lnSpc>
            <a:spcBef>
              <a:spcPct val="0"/>
            </a:spcBef>
            <a:spcAft>
              <a:spcPct val="35000"/>
            </a:spcAft>
          </a:pPr>
          <a:endParaRPr lang="en-CA" sz="1800" kern="1200"/>
        </a:p>
      </dsp:txBody>
      <dsp:txXfrm>
        <a:off x="2515898" y="1397034"/>
        <a:ext cx="374488" cy="438081"/>
      </dsp:txXfrm>
    </dsp:sp>
    <dsp:sp modelId="{2D688069-426E-4C04-92CC-7D6D9E11EFE6}">
      <dsp:nvSpPr>
        <dsp:cNvPr id="0" name=""/>
        <dsp:cNvSpPr/>
      </dsp:nvSpPr>
      <dsp:spPr>
        <a:xfrm>
          <a:off x="3045835" y="438437"/>
          <a:ext cx="2355274" cy="2355274"/>
        </a:xfrm>
        <a:prstGeom prst="ellipse">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lvl="0" algn="ctr" defTabSz="1066800">
            <a:lnSpc>
              <a:spcPct val="90000"/>
            </a:lnSpc>
            <a:spcBef>
              <a:spcPct val="0"/>
            </a:spcBef>
            <a:spcAft>
              <a:spcPct val="35000"/>
            </a:spcAft>
          </a:pPr>
          <a:r>
            <a:rPr lang="en-CA" sz="2400" kern="1200"/>
            <a:t>Automation Asssessment</a:t>
          </a:r>
        </a:p>
        <a:p>
          <a:pPr lvl="0" algn="ctr" defTabSz="1066800">
            <a:lnSpc>
              <a:spcPct val="90000"/>
            </a:lnSpc>
            <a:spcBef>
              <a:spcPct val="0"/>
            </a:spcBef>
            <a:spcAft>
              <a:spcPct val="35000"/>
            </a:spcAft>
          </a:pPr>
          <a:r>
            <a:rPr lang="en-CA" sz="2400" kern="1200"/>
            <a:t>Version 20.1</a:t>
          </a:r>
        </a:p>
      </dsp:txBody>
      <dsp:txXfrm>
        <a:off x="3045835" y="438437"/>
        <a:ext cx="2355274" cy="2355274"/>
      </dsp:txXfrm>
    </dsp:sp>
  </dsp:spTree>
</dsp:drawing>
</file>

<file path=xl/diagrams/layout1.xml><?xml version="1.0" encoding="utf-8"?>
<dgm:layoutDef xmlns:dgm="http://schemas.openxmlformats.org/drawingml/2006/diagram" xmlns:a="http://schemas.openxmlformats.org/drawingml/2006/main" uniqueId="urn:microsoft.com/office/officeart/2005/8/layout/equation2">
  <dgm:title val=""/>
  <dgm:desc val=""/>
  <dgm:catLst>
    <dgm:cat type="relationship" pri="18000"/>
    <dgm:cat type="process" pri="26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param type="linDir" val="fromL"/>
          <dgm:param type="fallback" val="2D"/>
        </dgm:alg>
      </dgm:if>
      <dgm:else name="Name3">
        <dgm:alg type="lin">
          <dgm:param type="linDir" val="fromR"/>
          <dgm:param type="fallback" val="2D"/>
        </dgm:alg>
      </dgm:else>
    </dgm:choose>
    <dgm:shape xmlns:r="http://schemas.openxmlformats.org/officeDocument/2006/relationships" r:blip="">
      <dgm:adjLst/>
    </dgm:shape>
    <dgm:presOf/>
    <dgm:choose name="Name4">
      <dgm:if name="Name5" axis="ch" ptType="node" func="cnt" op="gte" val="3">
        <dgm:constrLst>
          <dgm:constr type="h" for="des" forName="node" refType="w" fact="0.5"/>
          <dgm:constr type="w" for="ch" forName="lastNode" refType="w"/>
          <dgm:constr type="w" for="des" forName="node" refType="h" refFor="des" refForName="node"/>
          <dgm:constr type="w" for="ch" forName="sibTransLast" refType="h" refFor="des" refForName="node" fact="0.6"/>
          <dgm:constr type="h" for="des" forName="sibTrans" refType="h" refFor="des" refForName="node" op="equ" fact="0.58"/>
          <dgm:constr type="w" for="des" forName="sibTrans" refType="h" refFor="des" refForName="sibTrans" op="equ"/>
          <dgm:constr type="primFontSz" for="ch" forName="lastNode" op="equ" val="65"/>
          <dgm:constr type="primFontSz" for="des" forName="node" op="equ" val="65"/>
          <dgm:constr type="primFontSz" for="des" forName="sibTrans" val="55"/>
          <dgm:constr type="primFontSz" for="des" forName="sibTrans" refType="primFontSz" refFor="des" refForName="node" op="lte" fact="0.8"/>
          <dgm:constr type="primFontSz" for="des" forName="connectorText" refType="primFontSz" refFor="des" refForName="node" op="lte" fact="0.8"/>
          <dgm:constr type="primFontSz" for="des" forName="connectorText" refType="primFontSz" refFor="des" refForName="sibTrans" op="equ"/>
          <dgm:constr type="h" for="des" forName="spacerT" refType="h" refFor="des" refForName="sibTrans" fact="0.14"/>
          <dgm:constr type="h" for="des" forName="spacerB" refType="h" refFor="des" refForName="sibTrans" fact="0.14"/>
        </dgm:constrLst>
      </dgm:if>
      <dgm:else name="Name6">
        <dgm:constrLst>
          <dgm:constr type="h" for="des" forName="node" refType="w"/>
          <dgm:constr type="w" for="ch" forName="lastNode" refType="w"/>
          <dgm:constr type="w" for="des" forName="node" refType="h" refFor="des" refForName="node"/>
          <dgm:constr type="w" for="ch" forName="sibTransLast" refType="h" refFor="des" refForName="node" fact="0.6"/>
          <dgm:constr type="h" for="des" forName="sibTrans" refType="h" refFor="des" refForName="node" op="equ" fact="0.58"/>
          <dgm:constr type="w" for="des" forName="sibTrans" refType="h" refFor="des" refForName="sibTrans" op="equ"/>
          <dgm:constr type="primFontSz" for="des" forName="node" val="65"/>
          <dgm:constr type="primFontSz" for="ch" forName="lastNode" refType="primFontSz" refFor="des" refForName="node" op="equ"/>
          <dgm:constr type="primFontSz" for="des" forName="sibTrans" val="55"/>
          <dgm:constr type="primFontSz" for="des" forName="connectorText" refType="primFontSz" refFor="des" refForName="node" op="lte" fact="0.8"/>
          <dgm:constr type="primFontSz" for="des" forName="connectorText" refType="primFontSz" refFor="des" refForName="sibTrans" op="equ"/>
          <dgm:constr type="h" for="des" forName="spacerT" refType="h" refFor="des" refForName="sibTrans" fact="0.14"/>
          <dgm:constr type="h" for="des" forName="spacerB" refType="h" refFor="des" refForName="sibTrans" fact="0.14"/>
        </dgm:constrLst>
      </dgm:else>
    </dgm:choose>
    <dgm:ruleLst/>
    <dgm:choose name="Name7">
      <dgm:if name="Name8" axis="ch" ptType="node" func="cnt" op="gte" val="1">
        <dgm:layoutNode name="vNodes">
          <dgm:alg type="lin">
            <dgm:param type="linDir" val="fromT"/>
            <dgm:param type="fallback" val="2D"/>
          </dgm:alg>
          <dgm:shape xmlns:r="http://schemas.openxmlformats.org/officeDocument/2006/relationships" r:blip="">
            <dgm:adjLst/>
          </dgm:shape>
          <dgm:presOf/>
          <dgm:constrLst/>
          <dgm:ruleLst/>
          <dgm:forEach name="Name9" axis="ch" ptType="node">
            <dgm:choose name="Name10">
              <dgm:if name="Name11" axis="self" func="revPos" op="neq" val="1">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choose name="Name12">
                  <dgm:if name="Name13" axis="self" ptType="node" func="revPos" op="gt" val="2">
                    <dgm:forEach name="sibTransForEach" axis="followSib" ptType="sibTrans" cnt="1">
                      <dgm:layoutNode name="spacerT">
                        <dgm:alg type="sp"/>
                        <dgm:shape xmlns:r="http://schemas.openxmlformats.org/officeDocument/2006/relationships" r:blip="">
                          <dgm:adjLst/>
                        </dgm:shape>
                        <dgm:presOf axis="self"/>
                        <dgm:constrLst/>
                        <dgm:ruleLst/>
                      </dgm:layoutNode>
                      <dgm:layoutNode name="sibTrans">
                        <dgm:alg type="tx"/>
                        <dgm:shape xmlns:r="http://schemas.openxmlformats.org/officeDocument/2006/relationships" type="mathPlus" r:blip="">
                          <dgm:adjLst/>
                        </dgm:shape>
                        <dgm:presOf axis="self"/>
                        <dgm:constrLst>
                          <dgm:constr type="h" refType="w"/>
                          <dgm:constr type="lMarg"/>
                          <dgm:constr type="rMarg"/>
                          <dgm:constr type="tMarg"/>
                          <dgm:constr type="bMarg"/>
                        </dgm:constrLst>
                        <dgm:ruleLst>
                          <dgm:rule type="primFontSz" val="5" fact="NaN" max="NaN"/>
                        </dgm:ruleLst>
                      </dgm:layoutNode>
                      <dgm:layoutNode name="spacerB">
                        <dgm:alg type="sp"/>
                        <dgm:shape xmlns:r="http://schemas.openxmlformats.org/officeDocument/2006/relationships" r:blip="">
                          <dgm:adjLst/>
                        </dgm:shape>
                        <dgm:presOf axis="self"/>
                        <dgm:constrLst/>
                        <dgm:ruleLst/>
                      </dgm:layoutNode>
                    </dgm:forEach>
                  </dgm:if>
                  <dgm:else name="Name14"/>
                </dgm:choose>
              </dgm:if>
              <dgm:else name="Name15"/>
            </dgm:choose>
          </dgm:forEach>
        </dgm:layoutNode>
        <dgm:choose name="Name16">
          <dgm:if name="Name17" axis="ch" ptType="node" func="cnt" op="gt" val="1">
            <dgm:layoutNode name="sibTransLast">
              <dgm:alg type="conn">
                <dgm:param type="begPts" val="auto"/>
                <dgm:param type="endPts" val="auto"/>
                <dgm:param type="srcNode" val="vNodes"/>
                <dgm:param type="dstNode" val="lastNode"/>
              </dgm:alg>
              <dgm:shape xmlns:r="http://schemas.openxmlformats.org/officeDocument/2006/relationships" type="conn" r:blip="">
                <dgm:adjLst/>
              </dgm:shape>
              <dgm:presOf axis="ch" ptType="sibTrans" st="-1" cnt="1"/>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ch desOrSelf" ptType="sibTrans sibTrans" st="-1 1" cnt="1 0"/>
                <dgm:constrLst>
                  <dgm:constr type="lMarg"/>
                  <dgm:constr type="rMarg"/>
                  <dgm:constr type="tMarg"/>
                  <dgm:constr type="bMarg"/>
                </dgm:constrLst>
                <dgm:ruleLst>
                  <dgm:rule type="primFontSz" val="5" fact="NaN" max="NaN"/>
                </dgm:ruleLst>
              </dgm:layoutNode>
            </dgm:layoutNode>
          </dgm:if>
          <dgm:else name="Name18"/>
        </dgm:choose>
        <dgm:layoutNode name="lastNode">
          <dgm:varLst>
            <dgm:bulletEnabled val="1"/>
          </dgm:varLst>
          <dgm:alg type="tx">
            <dgm:param type="txAnchorVertCh" val="mid"/>
          </dgm:alg>
          <dgm:shape xmlns:r="http://schemas.openxmlformats.org/officeDocument/2006/relationships" type="ellipse" r:blip="">
            <dgm:adjLst/>
          </dgm:shape>
          <dgm:presOf axis="ch desOrSelf" ptType="node node" st="-1 1" cnt="1 0"/>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if>
      <dgm:else name="Name19"/>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jpe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76200</xdr:rowOff>
    </xdr:from>
    <xdr:to>
      <xdr:col>9</xdr:col>
      <xdr:colOff>390525</xdr:colOff>
      <xdr:row>29</xdr:row>
      <xdr:rowOff>57150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355600</xdr:colOff>
      <xdr:row>0</xdr:row>
      <xdr:rowOff>127000</xdr:rowOff>
    </xdr:from>
    <xdr:to>
      <xdr:col>7</xdr:col>
      <xdr:colOff>650875</xdr:colOff>
      <xdr:row>9</xdr:row>
      <xdr:rowOff>111649</xdr:rowOff>
    </xdr:to>
    <xdr:pic>
      <xdr:nvPicPr>
        <xdr:cNvPr id="9" name="Picture 8" descr="hpslogo.JPG"/>
        <xdr:cNvPicPr>
          <a:picLocks noChangeAspect="1"/>
        </xdr:cNvPicPr>
      </xdr:nvPicPr>
      <xdr:blipFill>
        <a:blip xmlns:r="http://schemas.openxmlformats.org/officeDocument/2006/relationships" r:embed="rId6" cstate="print"/>
        <a:stretch>
          <a:fillRect/>
        </a:stretch>
      </xdr:blipFill>
      <xdr:spPr>
        <a:xfrm>
          <a:off x="1041400" y="127000"/>
          <a:ext cx="4410075" cy="1813449"/>
        </a:xfrm>
        <a:prstGeom prst="rect">
          <a:avLst/>
        </a:prstGeom>
      </xdr:spPr>
    </xdr:pic>
    <xdr:clientData/>
  </xdr:twoCellAnchor>
  <xdr:twoCellAnchor editAs="oneCell">
    <xdr:from>
      <xdr:col>1</xdr:col>
      <xdr:colOff>520700</xdr:colOff>
      <xdr:row>30</xdr:row>
      <xdr:rowOff>12700</xdr:rowOff>
    </xdr:from>
    <xdr:to>
      <xdr:col>7</xdr:col>
      <xdr:colOff>409864</xdr:colOff>
      <xdr:row>36</xdr:row>
      <xdr:rowOff>88900</xdr:rowOff>
    </xdr:to>
    <xdr:pic>
      <xdr:nvPicPr>
        <xdr:cNvPr id="10" name="Picture 9" descr="Alberta_blue.jpg"/>
        <xdr:cNvPicPr>
          <a:picLocks noChangeAspect="1"/>
        </xdr:cNvPicPr>
      </xdr:nvPicPr>
      <xdr:blipFill>
        <a:blip xmlns:r="http://schemas.openxmlformats.org/officeDocument/2006/relationships" r:embed="rId7" cstate="print"/>
        <a:stretch>
          <a:fillRect/>
        </a:stretch>
      </xdr:blipFill>
      <xdr:spPr>
        <a:xfrm>
          <a:off x="1206500" y="6108700"/>
          <a:ext cx="4003964" cy="1295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1</xdr:row>
      <xdr:rowOff>0</xdr:rowOff>
    </xdr:from>
    <xdr:to>
      <xdr:col>12</xdr:col>
      <xdr:colOff>600075</xdr:colOff>
      <xdr:row>32</xdr:row>
      <xdr:rowOff>114300</xdr:rowOff>
    </xdr:to>
    <xdr:graphicFrame macro="">
      <xdr:nvGraphicFramePr>
        <xdr:cNvPr id="143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304800</xdr:colOff>
      <xdr:row>16</xdr:row>
      <xdr:rowOff>152400</xdr:rowOff>
    </xdr:from>
    <xdr:to>
      <xdr:col>9</xdr:col>
      <xdr:colOff>304800</xdr:colOff>
      <xdr:row>21</xdr:row>
      <xdr:rowOff>28575</xdr:rowOff>
    </xdr:to>
    <xdr:sp macro="" textlink="">
      <xdr:nvSpPr>
        <xdr:cNvPr id="21505" name="AutoShape 1"/>
        <xdr:cNvSpPr>
          <a:spLocks noChangeArrowheads="1"/>
        </xdr:cNvSpPr>
      </xdr:nvSpPr>
      <xdr:spPr bwMode="auto">
        <a:xfrm>
          <a:off x="4714875" y="3009900"/>
          <a:ext cx="2438400" cy="733425"/>
        </a:xfrm>
        <a:prstGeom prst="wedgeRectCallout">
          <a:avLst>
            <a:gd name="adj1" fmla="val -96093"/>
            <a:gd name="adj2" fmla="val 30519"/>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Spreadsheet will populate and use this information to create Takttimegraph, to measure customer demand.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1295400</xdr:colOff>
      <xdr:row>1</xdr:row>
      <xdr:rowOff>85725</xdr:rowOff>
    </xdr:from>
    <xdr:to>
      <xdr:col>10</xdr:col>
      <xdr:colOff>857250</xdr:colOff>
      <xdr:row>4</xdr:row>
      <xdr:rowOff>0</xdr:rowOff>
    </xdr:to>
    <xdr:sp macro="" textlink="">
      <xdr:nvSpPr>
        <xdr:cNvPr id="17417" name="AutoShape 9"/>
        <xdr:cNvSpPr>
          <a:spLocks noChangeArrowheads="1"/>
        </xdr:cNvSpPr>
      </xdr:nvSpPr>
      <xdr:spPr bwMode="auto">
        <a:xfrm>
          <a:off x="13296900" y="152400"/>
          <a:ext cx="2438400" cy="733425"/>
        </a:xfrm>
        <a:prstGeom prst="wedgeRectCallout">
          <a:avLst>
            <a:gd name="adj1" fmla="val -43750"/>
            <a:gd name="adj2" fmla="val 70000"/>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Fill out register for action items determined as priority from value stream map</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1</xdr:col>
      <xdr:colOff>1533525</xdr:colOff>
      <xdr:row>0</xdr:row>
      <xdr:rowOff>647700</xdr:rowOff>
    </xdr:to>
    <xdr:pic>
      <xdr:nvPicPr>
        <xdr:cNvPr id="2" name="Picture 1" descr="HPS"/>
        <xdr:cNvPicPr>
          <a:picLocks noChangeAspect="1" noChangeArrowheads="1"/>
        </xdr:cNvPicPr>
      </xdr:nvPicPr>
      <xdr:blipFill>
        <a:blip xmlns:r="http://schemas.openxmlformats.org/officeDocument/2006/relationships" r:embed="rId1" cstate="print"/>
        <a:srcRect/>
        <a:stretch>
          <a:fillRect/>
        </a:stretch>
      </xdr:blipFill>
      <xdr:spPr bwMode="auto">
        <a:xfrm>
          <a:off x="885825" y="47625"/>
          <a:ext cx="1476375" cy="600075"/>
        </a:xfrm>
        <a:prstGeom prst="rect">
          <a:avLst/>
        </a:prstGeom>
        <a:noFill/>
        <a:ln w="9525">
          <a:noFill/>
          <a:miter lim="800000"/>
          <a:headEnd/>
          <a:tailEnd/>
        </a:ln>
      </xdr:spPr>
    </xdr:pic>
    <xdr:clientData/>
  </xdr:twoCellAnchor>
  <xdr:twoCellAnchor editAs="oneCell">
    <xdr:from>
      <xdr:col>4</xdr:col>
      <xdr:colOff>495300</xdr:colOff>
      <xdr:row>0</xdr:row>
      <xdr:rowOff>295275</xdr:rowOff>
    </xdr:from>
    <xdr:to>
      <xdr:col>6</xdr:col>
      <xdr:colOff>228600</xdr:colOff>
      <xdr:row>0</xdr:row>
      <xdr:rowOff>752475</xdr:rowOff>
    </xdr:to>
    <xdr:pic>
      <xdr:nvPicPr>
        <xdr:cNvPr id="3" name="Picture 2" descr="Alberta Signature - color 06"/>
        <xdr:cNvPicPr>
          <a:picLocks noChangeAspect="1" noChangeArrowheads="1"/>
        </xdr:cNvPicPr>
      </xdr:nvPicPr>
      <xdr:blipFill>
        <a:blip xmlns:r="http://schemas.openxmlformats.org/officeDocument/2006/relationships" r:embed="rId2" cstate="print"/>
        <a:srcRect/>
        <a:stretch>
          <a:fillRect/>
        </a:stretch>
      </xdr:blipFill>
      <xdr:spPr bwMode="auto">
        <a:xfrm>
          <a:off x="6172200" y="295275"/>
          <a:ext cx="1495425" cy="457200"/>
        </a:xfrm>
        <a:prstGeom prst="rect">
          <a:avLst/>
        </a:prstGeom>
        <a:noFill/>
        <a:ln w="9525">
          <a:noFill/>
          <a:miter lim="800000"/>
          <a:headEnd/>
          <a:tailEnd/>
        </a:ln>
      </xdr:spPr>
    </xdr:pic>
    <xdr:clientData/>
  </xdr:twoCellAnchor>
  <xdr:twoCellAnchor>
    <xdr:from>
      <xdr:col>5</xdr:col>
      <xdr:colOff>19050</xdr:colOff>
      <xdr:row>13</xdr:row>
      <xdr:rowOff>266700</xdr:rowOff>
    </xdr:from>
    <xdr:to>
      <xdr:col>7</xdr:col>
      <xdr:colOff>666750</xdr:colOff>
      <xdr:row>15</xdr:row>
      <xdr:rowOff>114300</xdr:rowOff>
    </xdr:to>
    <xdr:sp macro="" textlink="">
      <xdr:nvSpPr>
        <xdr:cNvPr id="4" name="AutoShape 3"/>
        <xdr:cNvSpPr>
          <a:spLocks noChangeArrowheads="1"/>
        </xdr:cNvSpPr>
      </xdr:nvSpPr>
      <xdr:spPr bwMode="auto">
        <a:xfrm>
          <a:off x="6772275" y="5410200"/>
          <a:ext cx="2019300" cy="552450"/>
        </a:xfrm>
        <a:prstGeom prst="wedgeRectCallout">
          <a:avLst>
            <a:gd name="adj1" fmla="val -49528"/>
            <a:gd name="adj2" fmla="val 121153"/>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This means that we need to have the equivalent of 1 biscuit every 1.13 minutes to meet customer demand.</a:t>
          </a:r>
        </a:p>
      </xdr:txBody>
    </xdr:sp>
    <xdr:clientData/>
  </xdr:twoCellAnchor>
  <xdr:twoCellAnchor>
    <xdr:from>
      <xdr:col>4</xdr:col>
      <xdr:colOff>676275</xdr:colOff>
      <xdr:row>5</xdr:row>
      <xdr:rowOff>104775</xdr:rowOff>
    </xdr:from>
    <xdr:to>
      <xdr:col>7</xdr:col>
      <xdr:colOff>638175</xdr:colOff>
      <xdr:row>6</xdr:row>
      <xdr:rowOff>0</xdr:rowOff>
    </xdr:to>
    <xdr:sp macro="" textlink="">
      <xdr:nvSpPr>
        <xdr:cNvPr id="5" name="AutoShape 5"/>
        <xdr:cNvSpPr>
          <a:spLocks noChangeArrowheads="1"/>
        </xdr:cNvSpPr>
      </xdr:nvSpPr>
      <xdr:spPr bwMode="auto">
        <a:xfrm>
          <a:off x="6353175" y="3114675"/>
          <a:ext cx="2409825" cy="552450"/>
        </a:xfrm>
        <a:prstGeom prst="wedgeRectCallout">
          <a:avLst>
            <a:gd name="adj1" fmla="val -72644"/>
            <a:gd name="adj2" fmla="val 75861"/>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There are 6 process steps in the value stream map</a:t>
          </a:r>
        </a:p>
      </xdr:txBody>
    </xdr:sp>
    <xdr:clientData/>
  </xdr:twoCellAnchor>
  <xdr:twoCellAnchor>
    <xdr:from>
      <xdr:col>2</xdr:col>
      <xdr:colOff>333375</xdr:colOff>
      <xdr:row>37</xdr:row>
      <xdr:rowOff>142875</xdr:rowOff>
    </xdr:from>
    <xdr:to>
      <xdr:col>3</xdr:col>
      <xdr:colOff>638175</xdr:colOff>
      <xdr:row>38</xdr:row>
      <xdr:rowOff>504825</xdr:rowOff>
    </xdr:to>
    <xdr:sp macro="" textlink="">
      <xdr:nvSpPr>
        <xdr:cNvPr id="7" name="AutoShape 12"/>
        <xdr:cNvSpPr>
          <a:spLocks noChangeArrowheads="1"/>
        </xdr:cNvSpPr>
      </xdr:nvSpPr>
      <xdr:spPr bwMode="auto">
        <a:xfrm>
          <a:off x="3609975" y="11372850"/>
          <a:ext cx="2019300" cy="552450"/>
        </a:xfrm>
        <a:prstGeom prst="wedgeRectCallout">
          <a:avLst>
            <a:gd name="adj1" fmla="val -63681"/>
            <a:gd name="adj2" fmla="val 46551"/>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These are asked to help build the thought process</a:t>
          </a:r>
        </a:p>
      </xdr:txBody>
    </xdr:sp>
    <xdr:clientData/>
  </xdr:twoCellAnchor>
  <xdr:twoCellAnchor>
    <xdr:from>
      <xdr:col>4</xdr:col>
      <xdr:colOff>304800</xdr:colOff>
      <xdr:row>84</xdr:row>
      <xdr:rowOff>66675</xdr:rowOff>
    </xdr:from>
    <xdr:to>
      <xdr:col>6</xdr:col>
      <xdr:colOff>561975</xdr:colOff>
      <xdr:row>87</xdr:row>
      <xdr:rowOff>180975</xdr:rowOff>
    </xdr:to>
    <xdr:sp macro="" textlink="">
      <xdr:nvSpPr>
        <xdr:cNvPr id="11" name="AutoShape 15"/>
        <xdr:cNvSpPr>
          <a:spLocks noChangeArrowheads="1"/>
        </xdr:cNvSpPr>
      </xdr:nvSpPr>
      <xdr:spPr bwMode="auto">
        <a:xfrm>
          <a:off x="5981700" y="26327100"/>
          <a:ext cx="2019300" cy="552450"/>
        </a:xfrm>
        <a:prstGeom prst="wedgeRectCallout">
          <a:avLst>
            <a:gd name="adj1" fmla="val -41510"/>
            <a:gd name="adj2" fmla="val 89658"/>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Previous breakdowns required management to get involved and employees are trained on autonomous maintenance. Equipment is reliable.</a:t>
          </a:r>
        </a:p>
      </xdr:txBody>
    </xdr:sp>
    <xdr:clientData/>
  </xdr:twoCellAnchor>
  <xdr:twoCellAnchor>
    <xdr:from>
      <xdr:col>4</xdr:col>
      <xdr:colOff>628650</xdr:colOff>
      <xdr:row>106</xdr:row>
      <xdr:rowOff>114299</xdr:rowOff>
    </xdr:from>
    <xdr:to>
      <xdr:col>6</xdr:col>
      <xdr:colOff>390525</xdr:colOff>
      <xdr:row>110</xdr:row>
      <xdr:rowOff>123824</xdr:rowOff>
    </xdr:to>
    <xdr:sp macro="" textlink="">
      <xdr:nvSpPr>
        <xdr:cNvPr id="12" name="AutoShape 15"/>
        <xdr:cNvSpPr>
          <a:spLocks noChangeArrowheads="1"/>
        </xdr:cNvSpPr>
      </xdr:nvSpPr>
      <xdr:spPr bwMode="auto">
        <a:xfrm>
          <a:off x="6305550" y="29927549"/>
          <a:ext cx="1524000" cy="809625"/>
        </a:xfrm>
        <a:prstGeom prst="wedgeRectCallout">
          <a:avLst>
            <a:gd name="adj1" fmla="val -87005"/>
            <a:gd name="adj2" fmla="val -6691"/>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Equipment is repeatable and provides known output, consistency, quality  compared to manual process and variation seen in individuals</a:t>
          </a:r>
        </a:p>
      </xdr:txBody>
    </xdr:sp>
    <xdr:clientData/>
  </xdr:twoCellAnchor>
  <xdr:twoCellAnchor>
    <xdr:from>
      <xdr:col>2</xdr:col>
      <xdr:colOff>1323975</xdr:colOff>
      <xdr:row>113</xdr:row>
      <xdr:rowOff>95250</xdr:rowOff>
    </xdr:from>
    <xdr:to>
      <xdr:col>4</xdr:col>
      <xdr:colOff>142875</xdr:colOff>
      <xdr:row>117</xdr:row>
      <xdr:rowOff>0</xdr:rowOff>
    </xdr:to>
    <xdr:sp macro="" textlink="">
      <xdr:nvSpPr>
        <xdr:cNvPr id="13" name="AutoShape 15"/>
        <xdr:cNvSpPr>
          <a:spLocks noChangeArrowheads="1"/>
        </xdr:cNvSpPr>
      </xdr:nvSpPr>
      <xdr:spPr bwMode="auto">
        <a:xfrm>
          <a:off x="4600575" y="31327725"/>
          <a:ext cx="1219200" cy="552450"/>
        </a:xfrm>
        <a:prstGeom prst="wedgeRectCallout">
          <a:avLst>
            <a:gd name="adj1" fmla="val 89151"/>
            <a:gd name="adj2" fmla="val 79313"/>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Significant quality improvement through automation of cutting process</a:t>
          </a:r>
        </a:p>
      </xdr:txBody>
    </xdr:sp>
    <xdr:clientData/>
  </xdr:twoCellAnchor>
  <xdr:twoCellAnchor>
    <xdr:from>
      <xdr:col>3</xdr:col>
      <xdr:colOff>190500</xdr:colOff>
      <xdr:row>129</xdr:row>
      <xdr:rowOff>28575</xdr:rowOff>
    </xdr:from>
    <xdr:to>
      <xdr:col>4</xdr:col>
      <xdr:colOff>800100</xdr:colOff>
      <xdr:row>131</xdr:row>
      <xdr:rowOff>180975</xdr:rowOff>
    </xdr:to>
    <xdr:sp macro="" textlink="">
      <xdr:nvSpPr>
        <xdr:cNvPr id="14" name="AutoShape 15"/>
        <xdr:cNvSpPr>
          <a:spLocks noChangeArrowheads="1"/>
        </xdr:cNvSpPr>
      </xdr:nvSpPr>
      <xdr:spPr bwMode="auto">
        <a:xfrm>
          <a:off x="5181600" y="33766125"/>
          <a:ext cx="1295400" cy="552450"/>
        </a:xfrm>
        <a:prstGeom prst="wedgeRectCallout">
          <a:avLst>
            <a:gd name="adj1" fmla="val 80660"/>
            <a:gd name="adj2" fmla="val -72411"/>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World class results on the process warrant the automation investment</a:t>
          </a:r>
        </a:p>
      </xdr:txBody>
    </xdr:sp>
    <xdr:clientData/>
  </xdr:twoCellAnchor>
  <xdr:twoCellAnchor>
    <xdr:from>
      <xdr:col>6</xdr:col>
      <xdr:colOff>333375</xdr:colOff>
      <xdr:row>63</xdr:row>
      <xdr:rowOff>161925</xdr:rowOff>
    </xdr:from>
    <xdr:to>
      <xdr:col>9</xdr:col>
      <xdr:colOff>295275</xdr:colOff>
      <xdr:row>66</xdr:row>
      <xdr:rowOff>114300</xdr:rowOff>
    </xdr:to>
    <xdr:sp macro="" textlink="">
      <xdr:nvSpPr>
        <xdr:cNvPr id="15" name="AutoShape 15"/>
        <xdr:cNvSpPr>
          <a:spLocks noChangeArrowheads="1"/>
        </xdr:cNvSpPr>
      </xdr:nvSpPr>
      <xdr:spPr bwMode="auto">
        <a:xfrm>
          <a:off x="7772400" y="12020550"/>
          <a:ext cx="2019300" cy="552450"/>
        </a:xfrm>
        <a:prstGeom prst="wedgeRectCallout">
          <a:avLst>
            <a:gd name="adj1" fmla="val -70755"/>
            <a:gd name="adj2" fmla="val -205170"/>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Automating Cutting allows product to flow from dough sheeter to cutter, thus reducing WIP</a:t>
          </a:r>
        </a:p>
      </xdr:txBody>
    </xdr:sp>
    <xdr:clientData/>
  </xdr:twoCellAnchor>
  <xdr:twoCellAnchor>
    <xdr:from>
      <xdr:col>6</xdr:col>
      <xdr:colOff>257175</xdr:colOff>
      <xdr:row>51</xdr:row>
      <xdr:rowOff>19050</xdr:rowOff>
    </xdr:from>
    <xdr:to>
      <xdr:col>7</xdr:col>
      <xdr:colOff>561975</xdr:colOff>
      <xdr:row>51</xdr:row>
      <xdr:rowOff>571500</xdr:rowOff>
    </xdr:to>
    <xdr:sp macro="" textlink="">
      <xdr:nvSpPr>
        <xdr:cNvPr id="8" name="AutoShape 13"/>
        <xdr:cNvSpPr>
          <a:spLocks noChangeArrowheads="1"/>
        </xdr:cNvSpPr>
      </xdr:nvSpPr>
      <xdr:spPr bwMode="auto">
        <a:xfrm>
          <a:off x="7724775" y="4210050"/>
          <a:ext cx="990600" cy="552450"/>
        </a:xfrm>
        <a:prstGeom prst="wedgeRectCallout">
          <a:avLst>
            <a:gd name="adj1" fmla="val -61958"/>
            <a:gd name="adj2" fmla="val 94829"/>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Future State Map</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6</xdr:row>
      <xdr:rowOff>95250</xdr:rowOff>
    </xdr:from>
    <xdr:to>
      <xdr:col>2</xdr:col>
      <xdr:colOff>504825</xdr:colOff>
      <xdr:row>10</xdr:row>
      <xdr:rowOff>28575</xdr:rowOff>
    </xdr:to>
    <xdr:sp macro="" textlink="">
      <xdr:nvSpPr>
        <xdr:cNvPr id="11265" name="AutoShape 40"/>
        <xdr:cNvSpPr>
          <a:spLocks noChangeArrowheads="1"/>
        </xdr:cNvSpPr>
      </xdr:nvSpPr>
      <xdr:spPr bwMode="auto">
        <a:xfrm>
          <a:off x="381000" y="1295400"/>
          <a:ext cx="1495425" cy="733425"/>
        </a:xfrm>
        <a:prstGeom prst="flowChartProcess">
          <a:avLst/>
        </a:prstGeom>
        <a:solidFill>
          <a:srgbClr val="FFFFFF"/>
        </a:solidFill>
        <a:ln w="9525">
          <a:solidFill>
            <a:srgbClr val="000000"/>
          </a:solidFill>
          <a:miter lim="800000"/>
          <a:headEnd/>
          <a:tailEnd/>
        </a:ln>
      </xdr:spPr>
      <xdr:txBody>
        <a:bodyPr vertOverflow="clip" wrap="square" lIns="108814" tIns="54407" rIns="108814" bIns="54407" anchor="ctr" upright="1"/>
        <a:lstStyle/>
        <a:p>
          <a:pPr algn="ctr" rtl="0">
            <a:defRPr sz="1000"/>
          </a:pPr>
          <a:r>
            <a:rPr lang="en-US" sz="1300" b="0" i="0" u="none" strike="noStrike" baseline="0">
              <a:solidFill>
                <a:srgbClr val="000000"/>
              </a:solidFill>
              <a:latin typeface="Times New Roman"/>
              <a:cs typeface="Times New Roman"/>
            </a:rPr>
            <a:t>Understand Basic Lean Thinking</a:t>
          </a:r>
        </a:p>
        <a:p>
          <a:pPr algn="ctr" rtl="0">
            <a:defRPr sz="1000"/>
          </a:pPr>
          <a:endParaRPr lang="en-US" sz="1300" b="0" i="0" u="none" strike="noStrike" baseline="0">
            <a:solidFill>
              <a:srgbClr val="000000"/>
            </a:solidFill>
            <a:latin typeface="Times New Roman"/>
            <a:cs typeface="Times New Roman"/>
          </a:endParaRPr>
        </a:p>
      </xdr:txBody>
    </xdr:sp>
    <xdr:clientData/>
  </xdr:twoCellAnchor>
  <xdr:twoCellAnchor>
    <xdr:from>
      <xdr:col>1</xdr:col>
      <xdr:colOff>447675</xdr:colOff>
      <xdr:row>10</xdr:row>
      <xdr:rowOff>28575</xdr:rowOff>
    </xdr:from>
    <xdr:to>
      <xdr:col>1</xdr:col>
      <xdr:colOff>447675</xdr:colOff>
      <xdr:row>12</xdr:row>
      <xdr:rowOff>123825</xdr:rowOff>
    </xdr:to>
    <xdr:cxnSp macro="">
      <xdr:nvCxnSpPr>
        <xdr:cNvPr id="11646" name="AutoShape 41"/>
        <xdr:cNvCxnSpPr>
          <a:cxnSpLocks noChangeShapeType="1"/>
          <a:stCxn id="11265" idx="2"/>
        </xdr:cNvCxnSpPr>
      </xdr:nvCxnSpPr>
      <xdr:spPr bwMode="auto">
        <a:xfrm>
          <a:off x="1133475" y="2028825"/>
          <a:ext cx="0" cy="495300"/>
        </a:xfrm>
        <a:prstGeom prst="straightConnector1">
          <a:avLst/>
        </a:prstGeom>
        <a:noFill/>
        <a:ln w="9525">
          <a:solidFill>
            <a:srgbClr val="000000"/>
          </a:solidFill>
          <a:round/>
          <a:headEnd/>
          <a:tailEnd type="triangle" w="med" len="med"/>
        </a:ln>
      </xdr:spPr>
    </xdr:cxnSp>
    <xdr:clientData/>
  </xdr:twoCellAnchor>
  <xdr:twoCellAnchor>
    <xdr:from>
      <xdr:col>0</xdr:col>
      <xdr:colOff>381000</xdr:colOff>
      <xdr:row>12</xdr:row>
      <xdr:rowOff>114300</xdr:rowOff>
    </xdr:from>
    <xdr:to>
      <xdr:col>2</xdr:col>
      <xdr:colOff>504825</xdr:colOff>
      <xdr:row>16</xdr:row>
      <xdr:rowOff>38100</xdr:rowOff>
    </xdr:to>
    <xdr:sp macro="" textlink="">
      <xdr:nvSpPr>
        <xdr:cNvPr id="11267" name="AutoShape 42"/>
        <xdr:cNvSpPr>
          <a:spLocks noChangeArrowheads="1"/>
        </xdr:cNvSpPr>
      </xdr:nvSpPr>
      <xdr:spPr bwMode="auto">
        <a:xfrm>
          <a:off x="381000" y="2514600"/>
          <a:ext cx="1495425" cy="723900"/>
        </a:xfrm>
        <a:prstGeom prst="flowChartProcess">
          <a:avLst/>
        </a:prstGeom>
        <a:solidFill>
          <a:srgbClr val="FFFFFF"/>
        </a:solidFill>
        <a:ln w="9525">
          <a:solidFill>
            <a:srgbClr val="000000"/>
          </a:solidFill>
          <a:miter lim="800000"/>
          <a:headEnd/>
          <a:tailEnd/>
        </a:ln>
      </xdr:spPr>
      <xdr:txBody>
        <a:bodyPr vertOverflow="clip" wrap="square" lIns="108814" tIns="54407" rIns="108814" bIns="54407" anchor="ctr" upright="1"/>
        <a:lstStyle/>
        <a:p>
          <a:pPr algn="ctr" rtl="0">
            <a:defRPr sz="1000"/>
          </a:pPr>
          <a:r>
            <a:rPr lang="en-US" sz="1300" b="0" i="0" u="none" strike="noStrike" baseline="0">
              <a:solidFill>
                <a:srgbClr val="000000"/>
              </a:solidFill>
              <a:latin typeface="Times New Roman"/>
              <a:cs typeface="Times New Roman"/>
            </a:rPr>
            <a:t>Continuous Improvement</a:t>
          </a:r>
        </a:p>
        <a:p>
          <a:pPr algn="ctr" rtl="0">
            <a:defRPr sz="1000"/>
          </a:pPr>
          <a:endParaRPr lang="en-US" sz="1300" b="0" i="0" u="none" strike="noStrike" baseline="0">
            <a:solidFill>
              <a:srgbClr val="000000"/>
            </a:solidFill>
            <a:latin typeface="Times New Roman"/>
            <a:cs typeface="Times New Roman"/>
          </a:endParaRPr>
        </a:p>
      </xdr:txBody>
    </xdr:sp>
    <xdr:clientData/>
  </xdr:twoCellAnchor>
  <xdr:twoCellAnchor>
    <xdr:from>
      <xdr:col>2</xdr:col>
      <xdr:colOff>647700</xdr:colOff>
      <xdr:row>6</xdr:row>
      <xdr:rowOff>95250</xdr:rowOff>
    </xdr:from>
    <xdr:to>
      <xdr:col>8</xdr:col>
      <xdr:colOff>66675</xdr:colOff>
      <xdr:row>10</xdr:row>
      <xdr:rowOff>114300</xdr:rowOff>
    </xdr:to>
    <xdr:sp macro="" textlink="">
      <xdr:nvSpPr>
        <xdr:cNvPr id="1067" name="Text Box 43"/>
        <xdr:cNvSpPr txBox="1">
          <a:spLocks noChangeArrowheads="1"/>
        </xdr:cNvSpPr>
      </xdr:nvSpPr>
      <xdr:spPr bwMode="auto">
        <a:xfrm>
          <a:off x="2019300" y="1295400"/>
          <a:ext cx="3533775" cy="819150"/>
        </a:xfrm>
        <a:prstGeom prst="rect">
          <a:avLst/>
        </a:prstGeom>
        <a:solidFill>
          <a:srgbClr val="FFFFFF"/>
        </a:solidFill>
        <a:ln w="9525">
          <a:noFill/>
          <a:miter lim="800000"/>
          <a:headEnd/>
          <a:tailEnd/>
        </a:ln>
      </xdr:spPr>
      <xdr:txBody>
        <a:bodyPr vertOverflow="clip" wrap="square" lIns="108814" tIns="54407" rIns="108814" bIns="54407" anchor="t" upright="1"/>
        <a:lstStyle/>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Lean Thinking Enterprise</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Principles of Lean Thinking</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What is waste?</a:t>
          </a:r>
        </a:p>
        <a:p>
          <a:pPr algn="l" rtl="0">
            <a:defRPr sz="1000"/>
          </a:pPr>
          <a:endParaRPr lang="en-US" sz="950" b="0" i="0" strike="noStrike">
            <a:solidFill>
              <a:srgbClr val="000000"/>
            </a:solidFill>
            <a:latin typeface="Arial"/>
            <a:cs typeface="Arial"/>
          </a:endParaRPr>
        </a:p>
      </xdr:txBody>
    </xdr:sp>
    <xdr:clientData/>
  </xdr:twoCellAnchor>
  <xdr:twoCellAnchor>
    <xdr:from>
      <xdr:col>2</xdr:col>
      <xdr:colOff>647700</xdr:colOff>
      <xdr:row>12</xdr:row>
      <xdr:rowOff>114300</xdr:rowOff>
    </xdr:from>
    <xdr:to>
      <xdr:col>8</xdr:col>
      <xdr:colOff>66675</xdr:colOff>
      <xdr:row>18</xdr:row>
      <xdr:rowOff>0</xdr:rowOff>
    </xdr:to>
    <xdr:sp macro="" textlink="">
      <xdr:nvSpPr>
        <xdr:cNvPr id="1068" name="Text Box 44"/>
        <xdr:cNvSpPr txBox="1">
          <a:spLocks noChangeArrowheads="1"/>
        </xdr:cNvSpPr>
      </xdr:nvSpPr>
      <xdr:spPr bwMode="auto">
        <a:xfrm>
          <a:off x="2019300" y="2514600"/>
          <a:ext cx="3533775" cy="1085850"/>
        </a:xfrm>
        <a:prstGeom prst="rect">
          <a:avLst/>
        </a:prstGeom>
        <a:solidFill>
          <a:srgbClr val="FFFFFF"/>
        </a:solidFill>
        <a:ln w="9525">
          <a:noFill/>
          <a:miter lim="800000"/>
          <a:headEnd/>
          <a:tailEnd/>
        </a:ln>
      </xdr:spPr>
      <xdr:txBody>
        <a:bodyPr vertOverflow="clip" wrap="square" lIns="108814" tIns="54407" rIns="108814" bIns="54407" anchor="t" upright="1"/>
        <a:lstStyle/>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Working as teams</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Forming-Storming-Norming-Performing</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Plan-Do-Check-Act</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Brainstorming</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Build Consensus</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Process for Finding Improvement Opportunities</a:t>
          </a:r>
        </a:p>
        <a:p>
          <a:pPr algn="l" rtl="0">
            <a:defRPr sz="1000"/>
          </a:pPr>
          <a:endParaRPr lang="en-US" sz="950" b="0" i="0" strike="noStrike">
            <a:solidFill>
              <a:srgbClr val="000000"/>
            </a:solidFill>
            <a:latin typeface="Arial"/>
            <a:cs typeface="Arial"/>
          </a:endParaRPr>
        </a:p>
      </xdr:txBody>
    </xdr:sp>
    <xdr:clientData/>
  </xdr:twoCellAnchor>
  <xdr:twoCellAnchor>
    <xdr:from>
      <xdr:col>0</xdr:col>
      <xdr:colOff>381000</xdr:colOff>
      <xdr:row>19</xdr:row>
      <xdr:rowOff>76200</xdr:rowOff>
    </xdr:from>
    <xdr:to>
      <xdr:col>2</xdr:col>
      <xdr:colOff>504825</xdr:colOff>
      <xdr:row>23</xdr:row>
      <xdr:rowOff>0</xdr:rowOff>
    </xdr:to>
    <xdr:sp macro="" textlink="">
      <xdr:nvSpPr>
        <xdr:cNvPr id="11270" name="AutoShape 45"/>
        <xdr:cNvSpPr>
          <a:spLocks noChangeArrowheads="1"/>
        </xdr:cNvSpPr>
      </xdr:nvSpPr>
      <xdr:spPr bwMode="auto">
        <a:xfrm>
          <a:off x="381000" y="3876675"/>
          <a:ext cx="1495425" cy="723900"/>
        </a:xfrm>
        <a:prstGeom prst="flowChartProcess">
          <a:avLst/>
        </a:prstGeom>
        <a:solidFill>
          <a:srgbClr val="FFFFFF"/>
        </a:solidFill>
        <a:ln w="9525">
          <a:solidFill>
            <a:srgbClr val="000000"/>
          </a:solidFill>
          <a:miter lim="800000"/>
          <a:headEnd/>
          <a:tailEnd/>
        </a:ln>
      </xdr:spPr>
      <xdr:txBody>
        <a:bodyPr vertOverflow="clip" wrap="square" lIns="108814" tIns="54407" rIns="108814" bIns="54407" anchor="ctr" upright="1"/>
        <a:lstStyle/>
        <a:p>
          <a:pPr algn="ctr" rtl="0">
            <a:defRPr sz="1000"/>
          </a:pPr>
          <a:r>
            <a:rPr lang="en-US" sz="1300" b="0" i="0" u="none" strike="noStrike" baseline="0">
              <a:solidFill>
                <a:srgbClr val="000000"/>
              </a:solidFill>
              <a:latin typeface="Times New Roman"/>
              <a:cs typeface="Times New Roman"/>
            </a:rPr>
            <a:t>Value Stream Mapping</a:t>
          </a:r>
        </a:p>
        <a:p>
          <a:pPr algn="ctr" rtl="0">
            <a:defRPr sz="1000"/>
          </a:pPr>
          <a:endParaRPr lang="en-US" sz="1300" b="0" i="0" u="none" strike="noStrike" baseline="0">
            <a:solidFill>
              <a:srgbClr val="000000"/>
            </a:solidFill>
            <a:latin typeface="Times New Roman"/>
            <a:cs typeface="Times New Roman"/>
          </a:endParaRPr>
        </a:p>
      </xdr:txBody>
    </xdr:sp>
    <xdr:clientData/>
  </xdr:twoCellAnchor>
  <xdr:twoCellAnchor>
    <xdr:from>
      <xdr:col>1</xdr:col>
      <xdr:colOff>447675</xdr:colOff>
      <xdr:row>23</xdr:row>
      <xdr:rowOff>0</xdr:rowOff>
    </xdr:from>
    <xdr:to>
      <xdr:col>1</xdr:col>
      <xdr:colOff>447675</xdr:colOff>
      <xdr:row>25</xdr:row>
      <xdr:rowOff>95250</xdr:rowOff>
    </xdr:to>
    <xdr:cxnSp macro="">
      <xdr:nvCxnSpPr>
        <xdr:cNvPr id="11651" name="AutoShape 46"/>
        <xdr:cNvCxnSpPr>
          <a:cxnSpLocks noChangeShapeType="1"/>
          <a:stCxn id="11270" idx="2"/>
        </xdr:cNvCxnSpPr>
      </xdr:nvCxnSpPr>
      <xdr:spPr bwMode="auto">
        <a:xfrm>
          <a:off x="1133475" y="4600575"/>
          <a:ext cx="0" cy="495300"/>
        </a:xfrm>
        <a:prstGeom prst="straightConnector1">
          <a:avLst/>
        </a:prstGeom>
        <a:noFill/>
        <a:ln w="9525">
          <a:solidFill>
            <a:srgbClr val="000000"/>
          </a:solidFill>
          <a:round/>
          <a:headEnd/>
          <a:tailEnd type="triangle" w="med" len="med"/>
        </a:ln>
      </xdr:spPr>
    </xdr:cxnSp>
    <xdr:clientData/>
  </xdr:twoCellAnchor>
  <xdr:twoCellAnchor>
    <xdr:from>
      <xdr:col>0</xdr:col>
      <xdr:colOff>381000</xdr:colOff>
      <xdr:row>25</xdr:row>
      <xdr:rowOff>95250</xdr:rowOff>
    </xdr:from>
    <xdr:to>
      <xdr:col>2</xdr:col>
      <xdr:colOff>504825</xdr:colOff>
      <xdr:row>29</xdr:row>
      <xdr:rowOff>19050</xdr:rowOff>
    </xdr:to>
    <xdr:sp macro="" textlink="">
      <xdr:nvSpPr>
        <xdr:cNvPr id="11272" name="AutoShape 47"/>
        <xdr:cNvSpPr>
          <a:spLocks noChangeArrowheads="1"/>
        </xdr:cNvSpPr>
      </xdr:nvSpPr>
      <xdr:spPr bwMode="auto">
        <a:xfrm>
          <a:off x="381000" y="5095875"/>
          <a:ext cx="1495425" cy="723900"/>
        </a:xfrm>
        <a:prstGeom prst="flowChartProcess">
          <a:avLst/>
        </a:prstGeom>
        <a:solidFill>
          <a:srgbClr val="FFFFFF"/>
        </a:solidFill>
        <a:ln w="9525">
          <a:solidFill>
            <a:srgbClr val="000000"/>
          </a:solidFill>
          <a:miter lim="800000"/>
          <a:headEnd/>
          <a:tailEnd/>
        </a:ln>
      </xdr:spPr>
      <xdr:txBody>
        <a:bodyPr vertOverflow="clip" wrap="square" lIns="108814" tIns="54407" rIns="108814" bIns="54407" anchor="ctr" upright="1"/>
        <a:lstStyle/>
        <a:p>
          <a:pPr algn="ctr" rtl="0">
            <a:defRPr sz="1000"/>
          </a:pPr>
          <a:r>
            <a:rPr lang="en-US" sz="1300" b="0" i="0" u="none" strike="noStrike" baseline="0">
              <a:solidFill>
                <a:srgbClr val="000000"/>
              </a:solidFill>
              <a:latin typeface="Times New Roman"/>
              <a:cs typeface="Times New Roman"/>
            </a:rPr>
            <a:t>Is Automation Necessary?</a:t>
          </a:r>
        </a:p>
        <a:p>
          <a:pPr algn="ctr" rtl="0">
            <a:defRPr sz="1000"/>
          </a:pPr>
          <a:endParaRPr lang="en-US" sz="1300" b="0" i="0" u="none" strike="noStrike" baseline="0">
            <a:solidFill>
              <a:srgbClr val="000000"/>
            </a:solidFill>
            <a:latin typeface="Times New Roman"/>
            <a:cs typeface="Times New Roman"/>
          </a:endParaRPr>
        </a:p>
      </xdr:txBody>
    </xdr:sp>
    <xdr:clientData/>
  </xdr:twoCellAnchor>
  <xdr:twoCellAnchor>
    <xdr:from>
      <xdr:col>2</xdr:col>
      <xdr:colOff>647700</xdr:colOff>
      <xdr:row>19</xdr:row>
      <xdr:rowOff>76200</xdr:rowOff>
    </xdr:from>
    <xdr:to>
      <xdr:col>8</xdr:col>
      <xdr:colOff>66675</xdr:colOff>
      <xdr:row>23</xdr:row>
      <xdr:rowOff>85725</xdr:rowOff>
    </xdr:to>
    <xdr:sp macro="" textlink="">
      <xdr:nvSpPr>
        <xdr:cNvPr id="1072" name="Text Box 48"/>
        <xdr:cNvSpPr txBox="1">
          <a:spLocks noChangeArrowheads="1"/>
        </xdr:cNvSpPr>
      </xdr:nvSpPr>
      <xdr:spPr bwMode="auto">
        <a:xfrm>
          <a:off x="2019300" y="3876675"/>
          <a:ext cx="3533775" cy="809625"/>
        </a:xfrm>
        <a:prstGeom prst="rect">
          <a:avLst/>
        </a:prstGeom>
        <a:solidFill>
          <a:srgbClr val="FFFFFF"/>
        </a:solidFill>
        <a:ln w="9525">
          <a:noFill/>
          <a:miter lim="800000"/>
          <a:headEnd/>
          <a:tailEnd/>
        </a:ln>
      </xdr:spPr>
      <xdr:txBody>
        <a:bodyPr vertOverflow="clip" wrap="square" lIns="108814" tIns="54407" rIns="108814" bIns="54407" anchor="t" upright="1"/>
        <a:lstStyle/>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Value vs. Non value</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Customers and Suppliers</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Process, process, process</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Icons</a:t>
          </a:r>
        </a:p>
        <a:p>
          <a:pPr algn="l" rtl="0">
            <a:defRPr sz="1000"/>
          </a:pPr>
          <a:endParaRPr lang="en-US" sz="950" b="0" i="0" strike="noStrike">
            <a:solidFill>
              <a:srgbClr val="000000"/>
            </a:solidFill>
            <a:latin typeface="Arial"/>
            <a:cs typeface="Arial"/>
          </a:endParaRPr>
        </a:p>
      </xdr:txBody>
    </xdr:sp>
    <xdr:clientData/>
  </xdr:twoCellAnchor>
  <xdr:twoCellAnchor>
    <xdr:from>
      <xdr:col>2</xdr:col>
      <xdr:colOff>647700</xdr:colOff>
      <xdr:row>25</xdr:row>
      <xdr:rowOff>95250</xdr:rowOff>
    </xdr:from>
    <xdr:to>
      <xdr:col>8</xdr:col>
      <xdr:colOff>66675</xdr:colOff>
      <xdr:row>29</xdr:row>
      <xdr:rowOff>114300</xdr:rowOff>
    </xdr:to>
    <xdr:sp macro="" textlink="">
      <xdr:nvSpPr>
        <xdr:cNvPr id="1073" name="Text Box 49"/>
        <xdr:cNvSpPr txBox="1">
          <a:spLocks noChangeArrowheads="1"/>
        </xdr:cNvSpPr>
      </xdr:nvSpPr>
      <xdr:spPr bwMode="auto">
        <a:xfrm>
          <a:off x="2019300" y="5095875"/>
          <a:ext cx="3533775" cy="819150"/>
        </a:xfrm>
        <a:prstGeom prst="rect">
          <a:avLst/>
        </a:prstGeom>
        <a:solidFill>
          <a:srgbClr val="FFFFFF"/>
        </a:solidFill>
        <a:ln w="9525">
          <a:noFill/>
          <a:miter lim="800000"/>
          <a:headEnd/>
          <a:tailEnd/>
        </a:ln>
      </xdr:spPr>
      <xdr:txBody>
        <a:bodyPr vertOverflow="clip" wrap="square" lIns="108814" tIns="54407" rIns="108814" bIns="54407" anchor="t" upright="1"/>
        <a:lstStyle/>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Elements of lean thinking</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People</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Safety, Throughput, Quality, Cost</a:t>
          </a:r>
        </a:p>
        <a:p>
          <a:pPr algn="l" rtl="0">
            <a:defRPr sz="1000"/>
          </a:pPr>
          <a:endParaRPr lang="en-US" sz="950" b="0" i="0" strike="noStrike">
            <a:solidFill>
              <a:srgbClr val="000000"/>
            </a:solidFill>
            <a:latin typeface="Arial"/>
            <a:cs typeface="Arial"/>
          </a:endParaRPr>
        </a:p>
      </xdr:txBody>
    </xdr:sp>
    <xdr:clientData/>
  </xdr:twoCellAnchor>
  <xdr:twoCellAnchor>
    <xdr:from>
      <xdr:col>1</xdr:col>
      <xdr:colOff>447675</xdr:colOff>
      <xdr:row>16</xdr:row>
      <xdr:rowOff>38100</xdr:rowOff>
    </xdr:from>
    <xdr:to>
      <xdr:col>1</xdr:col>
      <xdr:colOff>447675</xdr:colOff>
      <xdr:row>19</xdr:row>
      <xdr:rowOff>76200</xdr:rowOff>
    </xdr:to>
    <xdr:cxnSp macro="">
      <xdr:nvCxnSpPr>
        <xdr:cNvPr id="11655" name="AutoShape 50"/>
        <xdr:cNvCxnSpPr>
          <a:cxnSpLocks noChangeShapeType="1"/>
          <a:stCxn id="11267" idx="2"/>
          <a:endCxn id="11270" idx="0"/>
        </xdr:cNvCxnSpPr>
      </xdr:nvCxnSpPr>
      <xdr:spPr bwMode="auto">
        <a:xfrm>
          <a:off x="1133475" y="3238500"/>
          <a:ext cx="0" cy="638175"/>
        </a:xfrm>
        <a:prstGeom prst="straightConnector1">
          <a:avLst/>
        </a:prstGeom>
        <a:noFill/>
        <a:ln w="9525">
          <a:solidFill>
            <a:srgbClr val="000000"/>
          </a:solidFill>
          <a:round/>
          <a:headEnd/>
          <a:tailEnd type="triangle" w="med" len="med"/>
        </a:ln>
      </xdr:spPr>
    </xdr:cxnSp>
    <xdr:clientData/>
  </xdr:twoCellAnchor>
  <xdr:twoCellAnchor>
    <xdr:from>
      <xdr:col>1</xdr:col>
      <xdr:colOff>457200</xdr:colOff>
      <xdr:row>29</xdr:row>
      <xdr:rowOff>19050</xdr:rowOff>
    </xdr:from>
    <xdr:to>
      <xdr:col>1</xdr:col>
      <xdr:colOff>457200</xdr:colOff>
      <xdr:row>31</xdr:row>
      <xdr:rowOff>114300</xdr:rowOff>
    </xdr:to>
    <xdr:cxnSp macro="">
      <xdr:nvCxnSpPr>
        <xdr:cNvPr id="11656" name="AutoShape 51"/>
        <xdr:cNvCxnSpPr>
          <a:cxnSpLocks noChangeShapeType="1"/>
        </xdr:cNvCxnSpPr>
      </xdr:nvCxnSpPr>
      <xdr:spPr bwMode="auto">
        <a:xfrm>
          <a:off x="1143000" y="5819775"/>
          <a:ext cx="0" cy="495300"/>
        </a:xfrm>
        <a:prstGeom prst="straightConnector1">
          <a:avLst/>
        </a:prstGeom>
        <a:noFill/>
        <a:ln w="9525">
          <a:solidFill>
            <a:srgbClr val="000000"/>
          </a:solidFill>
          <a:round/>
          <a:headEnd/>
          <a:tailEnd type="triangle" w="med" len="med"/>
        </a:ln>
      </xdr:spPr>
    </xdr:cxnSp>
    <xdr:clientData/>
  </xdr:twoCellAnchor>
  <xdr:twoCellAnchor>
    <xdr:from>
      <xdr:col>0</xdr:col>
      <xdr:colOff>381000</xdr:colOff>
      <xdr:row>31</xdr:row>
      <xdr:rowOff>114300</xdr:rowOff>
    </xdr:from>
    <xdr:to>
      <xdr:col>2</xdr:col>
      <xdr:colOff>504825</xdr:colOff>
      <xdr:row>35</xdr:row>
      <xdr:rowOff>47625</xdr:rowOff>
    </xdr:to>
    <xdr:sp macro="" textlink="">
      <xdr:nvSpPr>
        <xdr:cNvPr id="11277" name="AutoShape 52"/>
        <xdr:cNvSpPr>
          <a:spLocks noChangeArrowheads="1"/>
        </xdr:cNvSpPr>
      </xdr:nvSpPr>
      <xdr:spPr bwMode="auto">
        <a:xfrm>
          <a:off x="381000" y="6315075"/>
          <a:ext cx="1495425" cy="733425"/>
        </a:xfrm>
        <a:prstGeom prst="flowChartProcess">
          <a:avLst/>
        </a:prstGeom>
        <a:solidFill>
          <a:srgbClr val="FFFFFF"/>
        </a:solidFill>
        <a:ln w="9525">
          <a:solidFill>
            <a:srgbClr val="000000"/>
          </a:solidFill>
          <a:miter lim="800000"/>
          <a:headEnd/>
          <a:tailEnd/>
        </a:ln>
      </xdr:spPr>
      <xdr:txBody>
        <a:bodyPr vertOverflow="clip" wrap="square" lIns="108814" tIns="54407" rIns="108814" bIns="54407" anchor="ctr" upright="1"/>
        <a:lstStyle/>
        <a:p>
          <a:pPr algn="ctr" rtl="0">
            <a:defRPr sz="1000"/>
          </a:pPr>
          <a:r>
            <a:rPr lang="en-US" sz="1300" b="0" i="0" u="none" strike="noStrike" baseline="0">
              <a:solidFill>
                <a:srgbClr val="000000"/>
              </a:solidFill>
              <a:latin typeface="Times New Roman"/>
              <a:cs typeface="Times New Roman"/>
            </a:rPr>
            <a:t>Choose the right automation</a:t>
          </a:r>
        </a:p>
        <a:p>
          <a:pPr algn="ctr" rtl="0">
            <a:defRPr sz="1000"/>
          </a:pPr>
          <a:endParaRPr lang="en-US" sz="1300" b="0" i="0" u="none" strike="noStrike" baseline="0">
            <a:solidFill>
              <a:srgbClr val="000000"/>
            </a:solidFill>
            <a:latin typeface="Times New Roman"/>
            <a:cs typeface="Times New Roman"/>
          </a:endParaRPr>
        </a:p>
      </xdr:txBody>
    </xdr:sp>
    <xdr:clientData/>
  </xdr:twoCellAnchor>
  <xdr:twoCellAnchor>
    <xdr:from>
      <xdr:col>2</xdr:col>
      <xdr:colOff>647700</xdr:colOff>
      <xdr:row>31</xdr:row>
      <xdr:rowOff>114300</xdr:rowOff>
    </xdr:from>
    <xdr:to>
      <xdr:col>8</xdr:col>
      <xdr:colOff>66675</xdr:colOff>
      <xdr:row>35</xdr:row>
      <xdr:rowOff>133350</xdr:rowOff>
    </xdr:to>
    <xdr:sp macro="" textlink="">
      <xdr:nvSpPr>
        <xdr:cNvPr id="1077" name="Text Box 53"/>
        <xdr:cNvSpPr txBox="1">
          <a:spLocks noChangeArrowheads="1"/>
        </xdr:cNvSpPr>
      </xdr:nvSpPr>
      <xdr:spPr bwMode="auto">
        <a:xfrm>
          <a:off x="2019300" y="6315075"/>
          <a:ext cx="3533775" cy="819150"/>
        </a:xfrm>
        <a:prstGeom prst="rect">
          <a:avLst/>
        </a:prstGeom>
        <a:solidFill>
          <a:srgbClr val="FFFFFF"/>
        </a:solidFill>
        <a:ln w="9525">
          <a:noFill/>
          <a:miter lim="800000"/>
          <a:headEnd/>
          <a:tailEnd/>
        </a:ln>
      </xdr:spPr>
      <xdr:txBody>
        <a:bodyPr vertOverflow="clip" wrap="square" lIns="108814" tIns="54407" rIns="108814" bIns="54407" anchor="t" upright="1"/>
        <a:lstStyle/>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Implementation plan</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Operational Effectiveness</a:t>
          </a:r>
        </a:p>
        <a:p>
          <a:pPr algn="l" rtl="0">
            <a:defRPr sz="1000"/>
          </a:pPr>
          <a:r>
            <a:rPr lang="en-US" sz="800" b="0" i="0" strike="noStrike">
              <a:solidFill>
                <a:srgbClr val="000000"/>
              </a:solidFill>
              <a:latin typeface="Symbol"/>
            </a:rPr>
            <a:t></a:t>
          </a:r>
          <a:r>
            <a:rPr lang="en-US" sz="950" b="0" i="0" strike="noStrike">
              <a:solidFill>
                <a:srgbClr val="000000"/>
              </a:solidFill>
              <a:latin typeface="Arial"/>
              <a:cs typeface="Arial"/>
            </a:rPr>
            <a:t>Takt time</a:t>
          </a:r>
        </a:p>
        <a:p>
          <a:pPr algn="l" rtl="0">
            <a:defRPr sz="1000"/>
          </a:pPr>
          <a:endParaRPr lang="en-US" sz="950" b="0" i="0" strike="noStrike">
            <a:solidFill>
              <a:srgbClr val="000000"/>
            </a:solidFill>
            <a:latin typeface="Arial"/>
            <a:cs typeface="Arial"/>
          </a:endParaRPr>
        </a:p>
      </xdr:txBody>
    </xdr:sp>
    <xdr:clientData/>
  </xdr:twoCellAnchor>
  <xdr:twoCellAnchor>
    <xdr:from>
      <xdr:col>0</xdr:col>
      <xdr:colOff>666750</xdr:colOff>
      <xdr:row>1</xdr:row>
      <xdr:rowOff>0</xdr:rowOff>
    </xdr:from>
    <xdr:to>
      <xdr:col>8</xdr:col>
      <xdr:colOff>342900</xdr:colOff>
      <xdr:row>4</xdr:row>
      <xdr:rowOff>85725</xdr:rowOff>
    </xdr:to>
    <xdr:sp macro="" textlink="">
      <xdr:nvSpPr>
        <xdr:cNvPr id="1078" name="Text Box 54"/>
        <xdr:cNvSpPr txBox="1">
          <a:spLocks noChangeArrowheads="1"/>
        </xdr:cNvSpPr>
      </xdr:nvSpPr>
      <xdr:spPr bwMode="auto">
        <a:xfrm>
          <a:off x="666750" y="200025"/>
          <a:ext cx="5162550" cy="685800"/>
        </a:xfrm>
        <a:prstGeom prst="rect">
          <a:avLst/>
        </a:prstGeom>
        <a:solidFill>
          <a:srgbClr val="FFFF99"/>
        </a:solidFill>
        <a:ln w="57150" cmpd="thinThick">
          <a:solidFill>
            <a:srgbClr val="000000"/>
          </a:solidFill>
          <a:miter lim="800000"/>
          <a:headEnd/>
          <a:tailEnd/>
        </a:ln>
      </xdr:spPr>
      <xdr:txBody>
        <a:bodyPr vertOverflow="clip" wrap="square" lIns="108814" tIns="54407" rIns="108814" bIns="54407" anchor="t" upright="1"/>
        <a:lstStyle/>
        <a:p>
          <a:pPr algn="ctr" rtl="0">
            <a:defRPr sz="1000"/>
          </a:pPr>
          <a:r>
            <a:rPr lang="en-US" sz="2850" b="0" i="0" strike="noStrike">
              <a:solidFill>
                <a:srgbClr val="000000"/>
              </a:solidFill>
              <a:latin typeface="Arial"/>
              <a:cs typeface="Arial"/>
            </a:rPr>
            <a:t>Automation Assessment</a:t>
          </a:r>
        </a:p>
      </xdr:txBody>
    </xdr:sp>
    <xdr:clientData/>
  </xdr:twoCellAnchor>
  <xdr:twoCellAnchor>
    <xdr:from>
      <xdr:col>6</xdr:col>
      <xdr:colOff>495300</xdr:colOff>
      <xdr:row>6</xdr:row>
      <xdr:rowOff>95250</xdr:rowOff>
    </xdr:from>
    <xdr:to>
      <xdr:col>8</xdr:col>
      <xdr:colOff>619125</xdr:colOff>
      <xdr:row>10</xdr:row>
      <xdr:rowOff>114300</xdr:rowOff>
    </xdr:to>
    <xdr:sp macro="" textlink="">
      <xdr:nvSpPr>
        <xdr:cNvPr id="1079" name="AutoShape 55"/>
        <xdr:cNvSpPr>
          <a:spLocks noChangeArrowheads="1"/>
        </xdr:cNvSpPr>
      </xdr:nvSpPr>
      <xdr:spPr bwMode="auto">
        <a:xfrm>
          <a:off x="4610100" y="1295400"/>
          <a:ext cx="1495425" cy="819150"/>
        </a:xfrm>
        <a:prstGeom prst="leftArrowCallout">
          <a:avLst>
            <a:gd name="adj1" fmla="val 25000"/>
            <a:gd name="adj2" fmla="val 25000"/>
            <a:gd name="adj3" fmla="val 30426"/>
            <a:gd name="adj4" fmla="val 66667"/>
          </a:avLst>
        </a:prstGeom>
        <a:solidFill>
          <a:srgbClr val="FFFFFF"/>
        </a:solidFill>
        <a:ln w="9525" algn="ctr">
          <a:solidFill>
            <a:srgbClr val="000000"/>
          </a:solidFill>
          <a:miter lim="800000"/>
          <a:headEnd/>
          <a:tailEnd/>
        </a:ln>
        <a:effectLst/>
      </xdr:spPr>
      <xdr:txBody>
        <a:bodyPr vertOverflow="clip" wrap="square" lIns="108814" tIns="0" rIns="108814" bIns="0" anchor="ctr" upright="1"/>
        <a:lstStyle/>
        <a:p>
          <a:pPr algn="ctr" rtl="0">
            <a:defRPr sz="1000"/>
          </a:pPr>
          <a:r>
            <a:rPr lang="en-US" sz="950" b="0" i="0" strike="noStrike">
              <a:solidFill>
                <a:srgbClr val="000000"/>
              </a:solidFill>
              <a:latin typeface="Arial"/>
              <a:cs typeface="Arial"/>
            </a:rPr>
            <a:t>Why change?</a:t>
          </a:r>
        </a:p>
        <a:p>
          <a:pPr algn="ctr" rtl="0">
            <a:defRPr sz="1000"/>
          </a:pPr>
          <a:endParaRPr lang="en-US" sz="950" b="0" i="0" strike="noStrike">
            <a:solidFill>
              <a:srgbClr val="000000"/>
            </a:solidFill>
            <a:latin typeface="Arial"/>
            <a:cs typeface="Arial"/>
          </a:endParaRPr>
        </a:p>
      </xdr:txBody>
    </xdr:sp>
    <xdr:clientData/>
  </xdr:twoCellAnchor>
  <xdr:twoCellAnchor>
    <xdr:from>
      <xdr:col>6</xdr:col>
      <xdr:colOff>495300</xdr:colOff>
      <xdr:row>12</xdr:row>
      <xdr:rowOff>114300</xdr:rowOff>
    </xdr:from>
    <xdr:to>
      <xdr:col>8</xdr:col>
      <xdr:colOff>619125</xdr:colOff>
      <xdr:row>16</xdr:row>
      <xdr:rowOff>133350</xdr:rowOff>
    </xdr:to>
    <xdr:sp macro="" textlink="">
      <xdr:nvSpPr>
        <xdr:cNvPr id="1080" name="AutoShape 56"/>
        <xdr:cNvSpPr>
          <a:spLocks noChangeArrowheads="1"/>
        </xdr:cNvSpPr>
      </xdr:nvSpPr>
      <xdr:spPr bwMode="auto">
        <a:xfrm>
          <a:off x="4610100" y="2514600"/>
          <a:ext cx="1495425" cy="819150"/>
        </a:xfrm>
        <a:prstGeom prst="leftArrowCallout">
          <a:avLst>
            <a:gd name="adj1" fmla="val 25000"/>
            <a:gd name="adj2" fmla="val 25000"/>
            <a:gd name="adj3" fmla="val 30426"/>
            <a:gd name="adj4" fmla="val 66667"/>
          </a:avLst>
        </a:prstGeom>
        <a:solidFill>
          <a:srgbClr val="FFFFFF"/>
        </a:solidFill>
        <a:ln w="9525" algn="ctr">
          <a:solidFill>
            <a:srgbClr val="000000"/>
          </a:solidFill>
          <a:miter lim="800000"/>
          <a:headEnd/>
          <a:tailEnd/>
        </a:ln>
        <a:effectLst/>
      </xdr:spPr>
      <xdr:txBody>
        <a:bodyPr vertOverflow="clip" wrap="square" lIns="108814" tIns="0" rIns="108814" bIns="0" anchor="ctr" upright="1"/>
        <a:lstStyle/>
        <a:p>
          <a:pPr algn="ctr" rtl="0">
            <a:defRPr sz="1000"/>
          </a:pPr>
          <a:r>
            <a:rPr lang="en-US" sz="950" b="0" i="0" strike="noStrike">
              <a:solidFill>
                <a:srgbClr val="000000"/>
              </a:solidFill>
              <a:latin typeface="Arial"/>
              <a:cs typeface="Arial"/>
            </a:rPr>
            <a:t>Who needs to get involved? How are they contributing?</a:t>
          </a:r>
        </a:p>
        <a:p>
          <a:pPr algn="ctr" rtl="0">
            <a:defRPr sz="1000"/>
          </a:pPr>
          <a:endParaRPr lang="en-US" sz="950" b="0" i="0" strike="noStrike">
            <a:solidFill>
              <a:srgbClr val="000000"/>
            </a:solidFill>
            <a:latin typeface="Arial"/>
            <a:cs typeface="Arial"/>
          </a:endParaRPr>
        </a:p>
      </xdr:txBody>
    </xdr:sp>
    <xdr:clientData/>
  </xdr:twoCellAnchor>
  <xdr:twoCellAnchor>
    <xdr:from>
      <xdr:col>6</xdr:col>
      <xdr:colOff>495300</xdr:colOff>
      <xdr:row>19</xdr:row>
      <xdr:rowOff>76200</xdr:rowOff>
    </xdr:from>
    <xdr:to>
      <xdr:col>8</xdr:col>
      <xdr:colOff>619125</xdr:colOff>
      <xdr:row>23</xdr:row>
      <xdr:rowOff>85725</xdr:rowOff>
    </xdr:to>
    <xdr:sp macro="" textlink="">
      <xdr:nvSpPr>
        <xdr:cNvPr id="1081" name="AutoShape 57"/>
        <xdr:cNvSpPr>
          <a:spLocks noChangeArrowheads="1"/>
        </xdr:cNvSpPr>
      </xdr:nvSpPr>
      <xdr:spPr bwMode="auto">
        <a:xfrm>
          <a:off x="4610100" y="3876675"/>
          <a:ext cx="1495425" cy="809625"/>
        </a:xfrm>
        <a:prstGeom prst="leftArrowCallout">
          <a:avLst>
            <a:gd name="adj1" fmla="val 25000"/>
            <a:gd name="adj2" fmla="val 25000"/>
            <a:gd name="adj3" fmla="val 30784"/>
            <a:gd name="adj4" fmla="val 66667"/>
          </a:avLst>
        </a:prstGeom>
        <a:solidFill>
          <a:srgbClr val="FFFFFF"/>
        </a:solidFill>
        <a:ln w="9525" algn="ctr">
          <a:solidFill>
            <a:srgbClr val="000000"/>
          </a:solidFill>
          <a:miter lim="800000"/>
          <a:headEnd/>
          <a:tailEnd/>
        </a:ln>
        <a:effectLst/>
      </xdr:spPr>
      <xdr:txBody>
        <a:bodyPr vertOverflow="clip" wrap="square" lIns="108814" tIns="0" rIns="108814" bIns="0" anchor="ctr" upright="1"/>
        <a:lstStyle/>
        <a:p>
          <a:pPr algn="ctr" rtl="0">
            <a:defRPr sz="1000"/>
          </a:pPr>
          <a:r>
            <a:rPr lang="en-US" sz="950" b="0" i="0" strike="noStrike">
              <a:solidFill>
                <a:srgbClr val="000000"/>
              </a:solidFill>
              <a:latin typeface="Arial"/>
              <a:cs typeface="Arial"/>
            </a:rPr>
            <a:t>What are we doing now? Where do we want to be?</a:t>
          </a:r>
        </a:p>
        <a:p>
          <a:pPr algn="ctr" rtl="0">
            <a:defRPr sz="1000"/>
          </a:pPr>
          <a:endParaRPr lang="en-US" sz="950" b="0" i="0" strike="noStrike">
            <a:solidFill>
              <a:srgbClr val="000000"/>
            </a:solidFill>
            <a:latin typeface="Arial"/>
            <a:cs typeface="Arial"/>
          </a:endParaRPr>
        </a:p>
      </xdr:txBody>
    </xdr:sp>
    <xdr:clientData/>
  </xdr:twoCellAnchor>
  <xdr:twoCellAnchor>
    <xdr:from>
      <xdr:col>6</xdr:col>
      <xdr:colOff>495300</xdr:colOff>
      <xdr:row>24</xdr:row>
      <xdr:rowOff>171450</xdr:rowOff>
    </xdr:from>
    <xdr:to>
      <xdr:col>8</xdr:col>
      <xdr:colOff>619125</xdr:colOff>
      <xdr:row>28</xdr:row>
      <xdr:rowOff>180975</xdr:rowOff>
    </xdr:to>
    <xdr:sp macro="" textlink="">
      <xdr:nvSpPr>
        <xdr:cNvPr id="1082" name="AutoShape 58"/>
        <xdr:cNvSpPr>
          <a:spLocks noChangeArrowheads="1"/>
        </xdr:cNvSpPr>
      </xdr:nvSpPr>
      <xdr:spPr bwMode="auto">
        <a:xfrm>
          <a:off x="4610100" y="4972050"/>
          <a:ext cx="1495425" cy="809625"/>
        </a:xfrm>
        <a:prstGeom prst="leftArrowCallout">
          <a:avLst>
            <a:gd name="adj1" fmla="val 25000"/>
            <a:gd name="adj2" fmla="val 25000"/>
            <a:gd name="adj3" fmla="val 30784"/>
            <a:gd name="adj4" fmla="val 66667"/>
          </a:avLst>
        </a:prstGeom>
        <a:solidFill>
          <a:srgbClr val="FFFFFF"/>
        </a:solidFill>
        <a:ln w="9525" algn="ctr">
          <a:solidFill>
            <a:srgbClr val="000000"/>
          </a:solidFill>
          <a:miter lim="800000"/>
          <a:headEnd/>
          <a:tailEnd/>
        </a:ln>
        <a:effectLst/>
      </xdr:spPr>
      <xdr:txBody>
        <a:bodyPr vertOverflow="clip" wrap="square" lIns="108814" tIns="0" rIns="108814" bIns="0" anchor="ctr" upright="1"/>
        <a:lstStyle/>
        <a:p>
          <a:pPr algn="ctr" rtl="0">
            <a:defRPr sz="1000"/>
          </a:pPr>
          <a:r>
            <a:rPr lang="en-US" sz="950" b="0" i="0" strike="noStrike">
              <a:solidFill>
                <a:srgbClr val="000000"/>
              </a:solidFill>
              <a:latin typeface="Arial"/>
              <a:cs typeface="Arial"/>
            </a:rPr>
            <a:t>Do we need change? What needs to change?</a:t>
          </a:r>
        </a:p>
        <a:p>
          <a:pPr algn="ctr" rtl="0">
            <a:defRPr sz="1000"/>
          </a:pPr>
          <a:endParaRPr lang="en-US" sz="950" b="0" i="0" strike="noStrike">
            <a:solidFill>
              <a:srgbClr val="000000"/>
            </a:solidFill>
            <a:latin typeface="Arial"/>
            <a:cs typeface="Arial"/>
          </a:endParaRPr>
        </a:p>
      </xdr:txBody>
    </xdr:sp>
    <xdr:clientData/>
  </xdr:twoCellAnchor>
  <xdr:twoCellAnchor>
    <xdr:from>
      <xdr:col>6</xdr:col>
      <xdr:colOff>495300</xdr:colOff>
      <xdr:row>30</xdr:row>
      <xdr:rowOff>190500</xdr:rowOff>
    </xdr:from>
    <xdr:to>
      <xdr:col>8</xdr:col>
      <xdr:colOff>619125</xdr:colOff>
      <xdr:row>35</xdr:row>
      <xdr:rowOff>9525</xdr:rowOff>
    </xdr:to>
    <xdr:sp macro="" textlink="">
      <xdr:nvSpPr>
        <xdr:cNvPr id="1083" name="AutoShape 59"/>
        <xdr:cNvSpPr>
          <a:spLocks noChangeArrowheads="1"/>
        </xdr:cNvSpPr>
      </xdr:nvSpPr>
      <xdr:spPr bwMode="auto">
        <a:xfrm>
          <a:off x="4610100" y="6191250"/>
          <a:ext cx="1495425" cy="819150"/>
        </a:xfrm>
        <a:prstGeom prst="leftArrowCallout">
          <a:avLst>
            <a:gd name="adj1" fmla="val 25000"/>
            <a:gd name="adj2" fmla="val 25000"/>
            <a:gd name="adj3" fmla="val 30426"/>
            <a:gd name="adj4" fmla="val 66667"/>
          </a:avLst>
        </a:prstGeom>
        <a:solidFill>
          <a:srgbClr val="FFFFFF"/>
        </a:solidFill>
        <a:ln w="9525" algn="ctr">
          <a:solidFill>
            <a:srgbClr val="000000"/>
          </a:solidFill>
          <a:miter lim="800000"/>
          <a:headEnd/>
          <a:tailEnd/>
        </a:ln>
        <a:effectLst/>
      </xdr:spPr>
      <xdr:txBody>
        <a:bodyPr vertOverflow="clip" wrap="square" lIns="108814" tIns="0" rIns="108814" bIns="0" anchor="ctr" upright="1"/>
        <a:lstStyle/>
        <a:p>
          <a:pPr algn="ctr" rtl="0">
            <a:defRPr sz="1000"/>
          </a:pPr>
          <a:r>
            <a:rPr lang="en-US" sz="950" b="0" i="0" strike="noStrike">
              <a:solidFill>
                <a:srgbClr val="000000"/>
              </a:solidFill>
              <a:latin typeface="Arial"/>
              <a:cs typeface="Arial"/>
            </a:rPr>
            <a:t>What do we change to?</a:t>
          </a:r>
        </a:p>
        <a:p>
          <a:pPr algn="ctr" rtl="0">
            <a:defRPr sz="1000"/>
          </a:pPr>
          <a:endParaRPr lang="en-US" sz="95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1</xdr:col>
      <xdr:colOff>1533525</xdr:colOff>
      <xdr:row>0</xdr:row>
      <xdr:rowOff>647700</xdr:rowOff>
    </xdr:to>
    <xdr:pic>
      <xdr:nvPicPr>
        <xdr:cNvPr id="19653" name="Picture 1" descr="HPS"/>
        <xdr:cNvPicPr>
          <a:picLocks noChangeAspect="1" noChangeArrowheads="1"/>
        </xdr:cNvPicPr>
      </xdr:nvPicPr>
      <xdr:blipFill>
        <a:blip xmlns:r="http://schemas.openxmlformats.org/officeDocument/2006/relationships" r:embed="rId1" cstate="print"/>
        <a:srcRect/>
        <a:stretch>
          <a:fillRect/>
        </a:stretch>
      </xdr:blipFill>
      <xdr:spPr bwMode="auto">
        <a:xfrm>
          <a:off x="885825" y="47625"/>
          <a:ext cx="1476375" cy="600075"/>
        </a:xfrm>
        <a:prstGeom prst="rect">
          <a:avLst/>
        </a:prstGeom>
        <a:noFill/>
        <a:ln w="9525">
          <a:noFill/>
          <a:miter lim="800000"/>
          <a:headEnd/>
          <a:tailEnd/>
        </a:ln>
      </xdr:spPr>
    </xdr:pic>
    <xdr:clientData/>
  </xdr:twoCellAnchor>
  <xdr:twoCellAnchor editAs="oneCell">
    <xdr:from>
      <xdr:col>4</xdr:col>
      <xdr:colOff>495300</xdr:colOff>
      <xdr:row>0</xdr:row>
      <xdr:rowOff>295275</xdr:rowOff>
    </xdr:from>
    <xdr:to>
      <xdr:col>6</xdr:col>
      <xdr:colOff>228600</xdr:colOff>
      <xdr:row>0</xdr:row>
      <xdr:rowOff>752475</xdr:rowOff>
    </xdr:to>
    <xdr:pic>
      <xdr:nvPicPr>
        <xdr:cNvPr id="19654" name="Picture 2" descr="Alberta Signature - color 06"/>
        <xdr:cNvPicPr>
          <a:picLocks noChangeAspect="1" noChangeArrowheads="1"/>
        </xdr:cNvPicPr>
      </xdr:nvPicPr>
      <xdr:blipFill>
        <a:blip xmlns:r="http://schemas.openxmlformats.org/officeDocument/2006/relationships" r:embed="rId2" cstate="print"/>
        <a:srcRect/>
        <a:stretch>
          <a:fillRect/>
        </a:stretch>
      </xdr:blipFill>
      <xdr:spPr bwMode="auto">
        <a:xfrm>
          <a:off x="6172200" y="295275"/>
          <a:ext cx="1495425" cy="457200"/>
        </a:xfrm>
        <a:prstGeom prst="rect">
          <a:avLst/>
        </a:prstGeom>
        <a:noFill/>
        <a:ln w="9525">
          <a:noFill/>
          <a:miter lim="800000"/>
          <a:headEnd/>
          <a:tailEnd/>
        </a:ln>
      </xdr:spPr>
    </xdr:pic>
    <xdr:clientData/>
  </xdr:twoCellAnchor>
  <xdr:twoCellAnchor>
    <xdr:from>
      <xdr:col>5</xdr:col>
      <xdr:colOff>19050</xdr:colOff>
      <xdr:row>13</xdr:row>
      <xdr:rowOff>266700</xdr:rowOff>
    </xdr:from>
    <xdr:to>
      <xdr:col>7</xdr:col>
      <xdr:colOff>666750</xdr:colOff>
      <xdr:row>15</xdr:row>
      <xdr:rowOff>114300</xdr:rowOff>
    </xdr:to>
    <xdr:sp macro="" textlink="">
      <xdr:nvSpPr>
        <xdr:cNvPr id="19459" name="AutoShape 3"/>
        <xdr:cNvSpPr>
          <a:spLocks noChangeArrowheads="1"/>
        </xdr:cNvSpPr>
      </xdr:nvSpPr>
      <xdr:spPr bwMode="auto">
        <a:xfrm>
          <a:off x="6772275" y="5886450"/>
          <a:ext cx="2019300" cy="552450"/>
        </a:xfrm>
        <a:prstGeom prst="wedgeRectCallout">
          <a:avLst>
            <a:gd name="adj1" fmla="val -49528"/>
            <a:gd name="adj2" fmla="val 121153"/>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This means that we need to have the equivalent of 1 biscuit every 1.13 minutes to meet customer demand.</a:t>
          </a:r>
        </a:p>
      </xdr:txBody>
    </xdr:sp>
    <xdr:clientData/>
  </xdr:twoCellAnchor>
  <xdr:twoCellAnchor>
    <xdr:from>
      <xdr:col>4</xdr:col>
      <xdr:colOff>676275</xdr:colOff>
      <xdr:row>5</xdr:row>
      <xdr:rowOff>104775</xdr:rowOff>
    </xdr:from>
    <xdr:to>
      <xdr:col>7</xdr:col>
      <xdr:colOff>638175</xdr:colOff>
      <xdr:row>6</xdr:row>
      <xdr:rowOff>0</xdr:rowOff>
    </xdr:to>
    <xdr:sp macro="" textlink="">
      <xdr:nvSpPr>
        <xdr:cNvPr id="19461" name="AutoShape 5"/>
        <xdr:cNvSpPr>
          <a:spLocks noChangeArrowheads="1"/>
        </xdr:cNvSpPr>
      </xdr:nvSpPr>
      <xdr:spPr bwMode="auto">
        <a:xfrm>
          <a:off x="6353175" y="3590925"/>
          <a:ext cx="2409825" cy="552450"/>
        </a:xfrm>
        <a:prstGeom prst="wedgeRectCallout">
          <a:avLst>
            <a:gd name="adj1" fmla="val -72644"/>
            <a:gd name="adj2" fmla="val 75861"/>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There are 6 process steps in the value stream map</a:t>
          </a:r>
        </a:p>
      </xdr:txBody>
    </xdr:sp>
    <xdr:clientData/>
  </xdr:twoCellAnchor>
  <xdr:twoCellAnchor>
    <xdr:from>
      <xdr:col>4</xdr:col>
      <xdr:colOff>161925</xdr:colOff>
      <xdr:row>36</xdr:row>
      <xdr:rowOff>104775</xdr:rowOff>
    </xdr:from>
    <xdr:to>
      <xdr:col>6</xdr:col>
      <xdr:colOff>419100</xdr:colOff>
      <xdr:row>39</xdr:row>
      <xdr:rowOff>57150</xdr:rowOff>
    </xdr:to>
    <xdr:sp macro="" textlink="">
      <xdr:nvSpPr>
        <xdr:cNvPr id="19465" name="AutoShape 9"/>
        <xdr:cNvSpPr>
          <a:spLocks noChangeArrowheads="1"/>
        </xdr:cNvSpPr>
      </xdr:nvSpPr>
      <xdr:spPr bwMode="auto">
        <a:xfrm>
          <a:off x="5838825" y="11620500"/>
          <a:ext cx="2019300" cy="914400"/>
        </a:xfrm>
        <a:prstGeom prst="wedgeRectCallout">
          <a:avLst>
            <a:gd name="adj1" fmla="val -89153"/>
            <a:gd name="adj2" fmla="val -71875"/>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Look at automation of cutting cookies. World class is 85%  - the current manual process Operational Effectiveness is 39% which means there is room for improvement.</a:t>
          </a:r>
        </a:p>
      </xdr:txBody>
    </xdr:sp>
    <xdr:clientData/>
  </xdr:twoCellAnchor>
  <xdr:twoCellAnchor>
    <xdr:from>
      <xdr:col>2</xdr:col>
      <xdr:colOff>333375</xdr:colOff>
      <xdr:row>37</xdr:row>
      <xdr:rowOff>142875</xdr:rowOff>
    </xdr:from>
    <xdr:to>
      <xdr:col>3</xdr:col>
      <xdr:colOff>638175</xdr:colOff>
      <xdr:row>38</xdr:row>
      <xdr:rowOff>504825</xdr:rowOff>
    </xdr:to>
    <xdr:sp macro="" textlink="">
      <xdr:nvSpPr>
        <xdr:cNvPr id="19468" name="AutoShape 12"/>
        <xdr:cNvSpPr>
          <a:spLocks noChangeArrowheads="1"/>
        </xdr:cNvSpPr>
      </xdr:nvSpPr>
      <xdr:spPr bwMode="auto">
        <a:xfrm>
          <a:off x="3609975" y="11849100"/>
          <a:ext cx="2019300" cy="552450"/>
        </a:xfrm>
        <a:prstGeom prst="wedgeRectCallout">
          <a:avLst>
            <a:gd name="adj1" fmla="val -63681"/>
            <a:gd name="adj2" fmla="val 46551"/>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These are asked to help build the thought process</a:t>
          </a:r>
        </a:p>
      </xdr:txBody>
    </xdr:sp>
    <xdr:clientData/>
  </xdr:twoCellAnchor>
  <xdr:twoCellAnchor>
    <xdr:from>
      <xdr:col>5</xdr:col>
      <xdr:colOff>238125</xdr:colOff>
      <xdr:row>51</xdr:row>
      <xdr:rowOff>457200</xdr:rowOff>
    </xdr:from>
    <xdr:to>
      <xdr:col>7</xdr:col>
      <xdr:colOff>619125</xdr:colOff>
      <xdr:row>51</xdr:row>
      <xdr:rowOff>1009650</xdr:rowOff>
    </xdr:to>
    <xdr:sp macro="" textlink="">
      <xdr:nvSpPr>
        <xdr:cNvPr id="19469" name="AutoShape 13"/>
        <xdr:cNvSpPr>
          <a:spLocks noChangeArrowheads="1"/>
        </xdr:cNvSpPr>
      </xdr:nvSpPr>
      <xdr:spPr bwMode="auto">
        <a:xfrm>
          <a:off x="6991350" y="15316200"/>
          <a:ext cx="1752600" cy="552450"/>
        </a:xfrm>
        <a:prstGeom prst="wedgeRectCallout">
          <a:avLst>
            <a:gd name="adj1" fmla="val -61958"/>
            <a:gd name="adj2" fmla="val 94829"/>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Map the process</a:t>
          </a:r>
        </a:p>
      </xdr:txBody>
    </xdr:sp>
    <xdr:clientData/>
  </xdr:twoCellAnchor>
  <xdr:twoCellAnchor>
    <xdr:from>
      <xdr:col>1</xdr:col>
      <xdr:colOff>1238250</xdr:colOff>
      <xdr:row>65</xdr:row>
      <xdr:rowOff>57150</xdr:rowOff>
    </xdr:from>
    <xdr:to>
      <xdr:col>2</xdr:col>
      <xdr:colOff>809625</xdr:colOff>
      <xdr:row>68</xdr:row>
      <xdr:rowOff>9525</xdr:rowOff>
    </xdr:to>
    <xdr:sp macro="" textlink="">
      <xdr:nvSpPr>
        <xdr:cNvPr id="19470" name="AutoShape 14"/>
        <xdr:cNvSpPr>
          <a:spLocks noChangeArrowheads="1"/>
        </xdr:cNvSpPr>
      </xdr:nvSpPr>
      <xdr:spPr bwMode="auto">
        <a:xfrm>
          <a:off x="2066925" y="23298150"/>
          <a:ext cx="2019300" cy="552450"/>
        </a:xfrm>
        <a:prstGeom prst="wedgeRectCallout">
          <a:avLst>
            <a:gd name="adj1" fmla="val -58019"/>
            <a:gd name="adj2" fmla="val -155171"/>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Enter the process information from the value stream map.</a:t>
          </a:r>
        </a:p>
      </xdr:txBody>
    </xdr:sp>
    <xdr:clientData/>
  </xdr:twoCellAnchor>
  <xdr:twoCellAnchor>
    <xdr:from>
      <xdr:col>1</xdr:col>
      <xdr:colOff>1866900</xdr:colOff>
      <xdr:row>76</xdr:row>
      <xdr:rowOff>47625</xdr:rowOff>
    </xdr:from>
    <xdr:to>
      <xdr:col>2</xdr:col>
      <xdr:colOff>1438275</xdr:colOff>
      <xdr:row>79</xdr:row>
      <xdr:rowOff>76200</xdr:rowOff>
    </xdr:to>
    <xdr:sp macro="" textlink="">
      <xdr:nvSpPr>
        <xdr:cNvPr id="19471" name="AutoShape 15"/>
        <xdr:cNvSpPr>
          <a:spLocks noChangeArrowheads="1"/>
        </xdr:cNvSpPr>
      </xdr:nvSpPr>
      <xdr:spPr bwMode="auto">
        <a:xfrm>
          <a:off x="2695575" y="25527000"/>
          <a:ext cx="2019300" cy="552450"/>
        </a:xfrm>
        <a:prstGeom prst="wedgeRectCallout">
          <a:avLst>
            <a:gd name="adj1" fmla="val 87264"/>
            <a:gd name="adj2" fmla="val 18968"/>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Available time is calculated by number of shifts and time available to the targeted process. This is a tool to evaluate the level of automation.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xdr:colOff>
      <xdr:row>2</xdr:row>
      <xdr:rowOff>123825</xdr:rowOff>
    </xdr:from>
    <xdr:to>
      <xdr:col>3</xdr:col>
      <xdr:colOff>1524000</xdr:colOff>
      <xdr:row>2</xdr:row>
      <xdr:rowOff>723900</xdr:rowOff>
    </xdr:to>
    <xdr:pic>
      <xdr:nvPicPr>
        <xdr:cNvPr id="9313" name="Picture 3" descr="HPS"/>
        <xdr:cNvPicPr>
          <a:picLocks noChangeAspect="1" noChangeArrowheads="1"/>
        </xdr:cNvPicPr>
      </xdr:nvPicPr>
      <xdr:blipFill>
        <a:blip xmlns:r="http://schemas.openxmlformats.org/officeDocument/2006/relationships" r:embed="rId1" cstate="print"/>
        <a:srcRect/>
        <a:stretch>
          <a:fillRect/>
        </a:stretch>
      </xdr:blipFill>
      <xdr:spPr bwMode="auto">
        <a:xfrm>
          <a:off x="1276350" y="428625"/>
          <a:ext cx="1476375" cy="600075"/>
        </a:xfrm>
        <a:prstGeom prst="rect">
          <a:avLst/>
        </a:prstGeom>
        <a:noFill/>
        <a:ln w="9525">
          <a:noFill/>
          <a:miter lim="800000"/>
          <a:headEnd/>
          <a:tailEnd/>
        </a:ln>
      </xdr:spPr>
    </xdr:pic>
    <xdr:clientData/>
  </xdr:twoCellAnchor>
  <xdr:twoCellAnchor editAs="oneCell">
    <xdr:from>
      <xdr:col>6</xdr:col>
      <xdr:colOff>295275</xdr:colOff>
      <xdr:row>2</xdr:row>
      <xdr:rowOff>190500</xdr:rowOff>
    </xdr:from>
    <xdr:to>
      <xdr:col>8</xdr:col>
      <xdr:colOff>419100</xdr:colOff>
      <xdr:row>2</xdr:row>
      <xdr:rowOff>647700</xdr:rowOff>
    </xdr:to>
    <xdr:pic>
      <xdr:nvPicPr>
        <xdr:cNvPr id="9314" name="Picture 4" descr="Alberta Signature - color 06"/>
        <xdr:cNvPicPr>
          <a:picLocks noChangeAspect="1" noChangeArrowheads="1"/>
        </xdr:cNvPicPr>
      </xdr:nvPicPr>
      <xdr:blipFill>
        <a:blip xmlns:r="http://schemas.openxmlformats.org/officeDocument/2006/relationships" r:embed="rId2" cstate="print"/>
        <a:srcRect/>
        <a:stretch>
          <a:fillRect/>
        </a:stretch>
      </xdr:blipFill>
      <xdr:spPr bwMode="auto">
        <a:xfrm>
          <a:off x="6372225" y="495300"/>
          <a:ext cx="1495425" cy="4572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676275</xdr:colOff>
      <xdr:row>47</xdr:row>
      <xdr:rowOff>38100</xdr:rowOff>
    </xdr:from>
    <xdr:to>
      <xdr:col>6</xdr:col>
      <xdr:colOff>47625</xdr:colOff>
      <xdr:row>86</xdr:row>
      <xdr:rowOff>0</xdr:rowOff>
    </xdr:to>
    <xdr:pic>
      <xdr:nvPicPr>
        <xdr:cNvPr id="11137"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52475" y="9991725"/>
          <a:ext cx="5486400" cy="7762875"/>
        </a:xfrm>
        <a:prstGeom prst="rect">
          <a:avLst/>
        </a:prstGeom>
        <a:noFill/>
        <a:ln w="9525">
          <a:noFill/>
          <a:miter lim="800000"/>
          <a:headEnd/>
          <a:tailEnd/>
        </a:ln>
      </xdr:spPr>
    </xdr:pic>
    <xdr:clientData/>
  </xdr:twoCellAnchor>
  <xdr:twoCellAnchor>
    <xdr:from>
      <xdr:col>7</xdr:col>
      <xdr:colOff>352425</xdr:colOff>
      <xdr:row>2</xdr:row>
      <xdr:rowOff>0</xdr:rowOff>
    </xdr:from>
    <xdr:to>
      <xdr:col>9</xdr:col>
      <xdr:colOff>257175</xdr:colOff>
      <xdr:row>7</xdr:row>
      <xdr:rowOff>28575</xdr:rowOff>
    </xdr:to>
    <xdr:sp macro="" textlink="">
      <xdr:nvSpPr>
        <xdr:cNvPr id="10245" name="Oval 5"/>
        <xdr:cNvSpPr>
          <a:spLocks noChangeArrowheads="1"/>
        </xdr:cNvSpPr>
      </xdr:nvSpPr>
      <xdr:spPr bwMode="auto">
        <a:xfrm>
          <a:off x="7362825" y="285750"/>
          <a:ext cx="1276350" cy="1028700"/>
        </a:xfrm>
        <a:prstGeom prst="ellipse">
          <a:avLst/>
        </a:prstGeom>
        <a:solidFill>
          <a:srgbClr val="FFFFFF"/>
        </a:solidFill>
        <a:ln w="9525">
          <a:solidFill>
            <a:srgbClr val="000000"/>
          </a:solidFill>
          <a:round/>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Double Click on Chart to enter if you have Microsoft Visio</a:t>
          </a:r>
        </a:p>
      </xdr:txBody>
    </xdr:sp>
    <xdr:clientData/>
  </xdr:twoCellAnchor>
  <xdr:twoCellAnchor>
    <xdr:from>
      <xdr:col>1</xdr:col>
      <xdr:colOff>133350</xdr:colOff>
      <xdr:row>91</xdr:row>
      <xdr:rowOff>0</xdr:rowOff>
    </xdr:from>
    <xdr:to>
      <xdr:col>2</xdr:col>
      <xdr:colOff>400050</xdr:colOff>
      <xdr:row>94</xdr:row>
      <xdr:rowOff>38100</xdr:rowOff>
    </xdr:to>
    <xdr:sp macro="" textlink="">
      <xdr:nvSpPr>
        <xdr:cNvPr id="10246" name="AutoShape 6"/>
        <xdr:cNvSpPr>
          <a:spLocks noChangeArrowheads="1"/>
        </xdr:cNvSpPr>
      </xdr:nvSpPr>
      <xdr:spPr bwMode="auto">
        <a:xfrm>
          <a:off x="133350" y="19431000"/>
          <a:ext cx="952500" cy="638175"/>
        </a:xfrm>
        <a:prstGeom prst="roundRect">
          <a:avLst>
            <a:gd name="adj" fmla="val 16667"/>
          </a:avLst>
        </a:prstGeom>
        <a:solidFill>
          <a:srgbClr val="FFFFFF"/>
        </a:solidFill>
        <a:ln w="9525">
          <a:solidFill>
            <a:srgbClr val="000000"/>
          </a:solidFill>
          <a:round/>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Supplier</a:t>
          </a:r>
        </a:p>
      </xdr:txBody>
    </xdr:sp>
    <xdr:clientData/>
  </xdr:twoCellAnchor>
  <xdr:twoCellAnchor>
    <xdr:from>
      <xdr:col>2</xdr:col>
      <xdr:colOff>857250</xdr:colOff>
      <xdr:row>91</xdr:row>
      <xdr:rowOff>0</xdr:rowOff>
    </xdr:from>
    <xdr:to>
      <xdr:col>2</xdr:col>
      <xdr:colOff>1905000</xdr:colOff>
      <xdr:row>94</xdr:row>
      <xdr:rowOff>38100</xdr:rowOff>
    </xdr:to>
    <xdr:sp macro="" textlink="">
      <xdr:nvSpPr>
        <xdr:cNvPr id="10247" name="Rectangle 7"/>
        <xdr:cNvSpPr>
          <a:spLocks noChangeArrowheads="1"/>
        </xdr:cNvSpPr>
      </xdr:nvSpPr>
      <xdr:spPr bwMode="auto">
        <a:xfrm>
          <a:off x="1543050" y="19431000"/>
          <a:ext cx="1047750" cy="638175"/>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here to enter process name</a:t>
          </a:r>
        </a:p>
      </xdr:txBody>
    </xdr:sp>
    <xdr:clientData/>
  </xdr:twoCellAnchor>
  <xdr:twoCellAnchor>
    <xdr:from>
      <xdr:col>3</xdr:col>
      <xdr:colOff>95250</xdr:colOff>
      <xdr:row>90</xdr:row>
      <xdr:rowOff>190500</xdr:rowOff>
    </xdr:from>
    <xdr:to>
      <xdr:col>4</xdr:col>
      <xdr:colOff>200025</xdr:colOff>
      <xdr:row>94</xdr:row>
      <xdr:rowOff>28575</xdr:rowOff>
    </xdr:to>
    <xdr:sp macro="" textlink="">
      <xdr:nvSpPr>
        <xdr:cNvPr id="10248" name="Rectangle 8"/>
        <xdr:cNvSpPr>
          <a:spLocks noChangeArrowheads="1"/>
        </xdr:cNvSpPr>
      </xdr:nvSpPr>
      <xdr:spPr bwMode="auto">
        <a:xfrm>
          <a:off x="3048000" y="19421475"/>
          <a:ext cx="1047750" cy="638175"/>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here to enter process name</a:t>
          </a:r>
        </a:p>
      </xdr:txBody>
    </xdr:sp>
    <xdr:clientData/>
  </xdr:twoCellAnchor>
  <xdr:twoCellAnchor>
    <xdr:from>
      <xdr:col>4</xdr:col>
      <xdr:colOff>542925</xdr:colOff>
      <xdr:row>90</xdr:row>
      <xdr:rowOff>190500</xdr:rowOff>
    </xdr:from>
    <xdr:to>
      <xdr:col>5</xdr:col>
      <xdr:colOff>371475</xdr:colOff>
      <xdr:row>94</xdr:row>
      <xdr:rowOff>28575</xdr:rowOff>
    </xdr:to>
    <xdr:sp macro="" textlink="">
      <xdr:nvSpPr>
        <xdr:cNvPr id="10249" name="Rectangle 9"/>
        <xdr:cNvSpPr>
          <a:spLocks noChangeArrowheads="1"/>
        </xdr:cNvSpPr>
      </xdr:nvSpPr>
      <xdr:spPr bwMode="auto">
        <a:xfrm>
          <a:off x="4438650" y="19421475"/>
          <a:ext cx="1047750" cy="638175"/>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here to enter process name</a:t>
          </a:r>
        </a:p>
      </xdr:txBody>
    </xdr:sp>
    <xdr:clientData/>
  </xdr:twoCellAnchor>
  <xdr:twoCellAnchor>
    <xdr:from>
      <xdr:col>5</xdr:col>
      <xdr:colOff>647700</xdr:colOff>
      <xdr:row>90</xdr:row>
      <xdr:rowOff>180975</xdr:rowOff>
    </xdr:from>
    <xdr:to>
      <xdr:col>6</xdr:col>
      <xdr:colOff>600075</xdr:colOff>
      <xdr:row>94</xdr:row>
      <xdr:rowOff>19050</xdr:rowOff>
    </xdr:to>
    <xdr:sp macro="" textlink="">
      <xdr:nvSpPr>
        <xdr:cNvPr id="10250" name="AutoShape 10"/>
        <xdr:cNvSpPr>
          <a:spLocks noChangeArrowheads="1"/>
        </xdr:cNvSpPr>
      </xdr:nvSpPr>
      <xdr:spPr bwMode="auto">
        <a:xfrm>
          <a:off x="5762625" y="19411950"/>
          <a:ext cx="952500" cy="638175"/>
        </a:xfrm>
        <a:prstGeom prst="roundRect">
          <a:avLst>
            <a:gd name="adj" fmla="val 16667"/>
          </a:avLst>
        </a:prstGeom>
        <a:solidFill>
          <a:srgbClr val="FFFFFF"/>
        </a:solidFill>
        <a:ln w="9525">
          <a:solidFill>
            <a:srgbClr val="000000"/>
          </a:solidFill>
          <a:round/>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Customer</a:t>
          </a:r>
        </a:p>
      </xdr:txBody>
    </xdr:sp>
    <xdr:clientData/>
  </xdr:twoCellAnchor>
  <xdr:twoCellAnchor>
    <xdr:from>
      <xdr:col>5</xdr:col>
      <xdr:colOff>371475</xdr:colOff>
      <xdr:row>92</xdr:row>
      <xdr:rowOff>104775</xdr:rowOff>
    </xdr:from>
    <xdr:to>
      <xdr:col>5</xdr:col>
      <xdr:colOff>647700</xdr:colOff>
      <xdr:row>92</xdr:row>
      <xdr:rowOff>114300</xdr:rowOff>
    </xdr:to>
    <xdr:cxnSp macro="">
      <xdr:nvCxnSpPr>
        <xdr:cNvPr id="11144" name="AutoShape 11"/>
        <xdr:cNvCxnSpPr>
          <a:cxnSpLocks noChangeShapeType="1"/>
          <a:stCxn id="10250" idx="1"/>
          <a:endCxn id="10249" idx="3"/>
        </xdr:cNvCxnSpPr>
      </xdr:nvCxnSpPr>
      <xdr:spPr bwMode="auto">
        <a:xfrm flipH="1">
          <a:off x="5562600" y="19821525"/>
          <a:ext cx="276225" cy="9525"/>
        </a:xfrm>
        <a:prstGeom prst="straightConnector1">
          <a:avLst/>
        </a:prstGeom>
        <a:noFill/>
        <a:ln w="9525">
          <a:solidFill>
            <a:srgbClr val="000000"/>
          </a:solidFill>
          <a:round/>
          <a:headEnd/>
          <a:tailEnd type="triangle" w="med" len="med"/>
        </a:ln>
      </xdr:spPr>
    </xdr:cxnSp>
    <xdr:clientData/>
  </xdr:twoCellAnchor>
  <xdr:twoCellAnchor>
    <xdr:from>
      <xdr:col>4</xdr:col>
      <xdr:colOff>200025</xdr:colOff>
      <xdr:row>92</xdr:row>
      <xdr:rowOff>114300</xdr:rowOff>
    </xdr:from>
    <xdr:to>
      <xdr:col>4</xdr:col>
      <xdr:colOff>542925</xdr:colOff>
      <xdr:row>92</xdr:row>
      <xdr:rowOff>114300</xdr:rowOff>
    </xdr:to>
    <xdr:cxnSp macro="">
      <xdr:nvCxnSpPr>
        <xdr:cNvPr id="11145" name="AutoShape 12"/>
        <xdr:cNvCxnSpPr>
          <a:cxnSpLocks noChangeShapeType="1"/>
          <a:stCxn id="10249" idx="1"/>
          <a:endCxn id="10248" idx="3"/>
        </xdr:cNvCxnSpPr>
      </xdr:nvCxnSpPr>
      <xdr:spPr bwMode="auto">
        <a:xfrm flipH="1">
          <a:off x="4171950" y="19831050"/>
          <a:ext cx="342900" cy="0"/>
        </a:xfrm>
        <a:prstGeom prst="straightConnector1">
          <a:avLst/>
        </a:prstGeom>
        <a:noFill/>
        <a:ln w="9525">
          <a:solidFill>
            <a:srgbClr val="000000"/>
          </a:solidFill>
          <a:round/>
          <a:headEnd/>
          <a:tailEnd type="triangle" w="med" len="med"/>
        </a:ln>
      </xdr:spPr>
    </xdr:cxnSp>
    <xdr:clientData/>
  </xdr:twoCellAnchor>
  <xdr:twoCellAnchor>
    <xdr:from>
      <xdr:col>2</xdr:col>
      <xdr:colOff>1905000</xdr:colOff>
      <xdr:row>92</xdr:row>
      <xdr:rowOff>114300</xdr:rowOff>
    </xdr:from>
    <xdr:to>
      <xdr:col>3</xdr:col>
      <xdr:colOff>95250</xdr:colOff>
      <xdr:row>92</xdr:row>
      <xdr:rowOff>123825</xdr:rowOff>
    </xdr:to>
    <xdr:cxnSp macro="">
      <xdr:nvCxnSpPr>
        <xdr:cNvPr id="11146" name="AutoShape 13"/>
        <xdr:cNvCxnSpPr>
          <a:cxnSpLocks noChangeShapeType="1"/>
          <a:stCxn id="10248" idx="1"/>
          <a:endCxn id="10247" idx="3"/>
        </xdr:cNvCxnSpPr>
      </xdr:nvCxnSpPr>
      <xdr:spPr bwMode="auto">
        <a:xfrm flipH="1">
          <a:off x="2667000" y="19831050"/>
          <a:ext cx="457200" cy="9525"/>
        </a:xfrm>
        <a:prstGeom prst="straightConnector1">
          <a:avLst/>
        </a:prstGeom>
        <a:noFill/>
        <a:ln w="9525">
          <a:solidFill>
            <a:srgbClr val="000000"/>
          </a:solidFill>
          <a:round/>
          <a:headEnd/>
          <a:tailEnd type="triangle" w="med" len="med"/>
        </a:ln>
      </xdr:spPr>
    </xdr:cxnSp>
    <xdr:clientData/>
  </xdr:twoCellAnchor>
  <xdr:twoCellAnchor>
    <xdr:from>
      <xdr:col>2</xdr:col>
      <xdr:colOff>400050</xdr:colOff>
      <xdr:row>92</xdr:row>
      <xdr:rowOff>123825</xdr:rowOff>
    </xdr:from>
    <xdr:to>
      <xdr:col>2</xdr:col>
      <xdr:colOff>857250</xdr:colOff>
      <xdr:row>92</xdr:row>
      <xdr:rowOff>123825</xdr:rowOff>
    </xdr:to>
    <xdr:cxnSp macro="">
      <xdr:nvCxnSpPr>
        <xdr:cNvPr id="11147" name="AutoShape 14"/>
        <xdr:cNvCxnSpPr>
          <a:cxnSpLocks noChangeShapeType="1"/>
          <a:stCxn id="10247" idx="1"/>
          <a:endCxn id="10246" idx="3"/>
        </xdr:cNvCxnSpPr>
      </xdr:nvCxnSpPr>
      <xdr:spPr bwMode="auto">
        <a:xfrm flipH="1">
          <a:off x="1162050" y="19840575"/>
          <a:ext cx="457200" cy="0"/>
        </a:xfrm>
        <a:prstGeom prst="straightConnector1">
          <a:avLst/>
        </a:prstGeom>
        <a:noFill/>
        <a:ln w="9525">
          <a:solidFill>
            <a:srgbClr val="000000"/>
          </a:solidFill>
          <a:round/>
          <a:headEnd/>
          <a:tailEnd type="triangle" w="med" len="med"/>
        </a:ln>
      </xdr:spPr>
    </xdr:cxnSp>
    <xdr:clientData/>
  </xdr:twoCellAnchor>
  <xdr:twoCellAnchor>
    <xdr:from>
      <xdr:col>1</xdr:col>
      <xdr:colOff>266700</xdr:colOff>
      <xdr:row>96</xdr:row>
      <xdr:rowOff>28575</xdr:rowOff>
    </xdr:from>
    <xdr:to>
      <xdr:col>2</xdr:col>
      <xdr:colOff>257175</xdr:colOff>
      <xdr:row>99</xdr:row>
      <xdr:rowOff>171450</xdr:rowOff>
    </xdr:to>
    <xdr:sp macro="" textlink="">
      <xdr:nvSpPr>
        <xdr:cNvPr id="11148" name="AutoShape 15"/>
        <xdr:cNvSpPr>
          <a:spLocks noChangeArrowheads="1"/>
        </xdr:cNvSpPr>
      </xdr:nvSpPr>
      <xdr:spPr bwMode="auto">
        <a:xfrm>
          <a:off x="342900" y="20545425"/>
          <a:ext cx="676275" cy="742950"/>
        </a:xfrm>
        <a:prstGeom prst="plus">
          <a:avLst>
            <a:gd name="adj" fmla="val 25000"/>
          </a:avLst>
        </a:prstGeom>
        <a:solidFill>
          <a:srgbClr val="FFFFFF"/>
        </a:solidFill>
        <a:ln w="9525">
          <a:solidFill>
            <a:srgbClr val="000000"/>
          </a:solidFill>
          <a:miter lim="800000"/>
          <a:headEnd/>
          <a:tailEnd/>
        </a:ln>
      </xdr:spPr>
    </xdr:sp>
    <xdr:clientData/>
  </xdr:twoCellAnchor>
  <xdr:twoCellAnchor>
    <xdr:from>
      <xdr:col>5</xdr:col>
      <xdr:colOff>781050</xdr:colOff>
      <xdr:row>96</xdr:row>
      <xdr:rowOff>19050</xdr:rowOff>
    </xdr:from>
    <xdr:to>
      <xdr:col>6</xdr:col>
      <xdr:colOff>457200</xdr:colOff>
      <xdr:row>99</xdr:row>
      <xdr:rowOff>161925</xdr:rowOff>
    </xdr:to>
    <xdr:sp macro="" textlink="">
      <xdr:nvSpPr>
        <xdr:cNvPr id="11149" name="AutoShape 16"/>
        <xdr:cNvSpPr>
          <a:spLocks noChangeArrowheads="1"/>
        </xdr:cNvSpPr>
      </xdr:nvSpPr>
      <xdr:spPr bwMode="auto">
        <a:xfrm>
          <a:off x="5972175" y="20535900"/>
          <a:ext cx="676275" cy="742950"/>
        </a:xfrm>
        <a:prstGeom prst="plus">
          <a:avLst>
            <a:gd name="adj" fmla="val 25000"/>
          </a:avLst>
        </a:prstGeom>
        <a:solidFill>
          <a:srgbClr val="FFFFFF"/>
        </a:solidFill>
        <a:ln w="9525">
          <a:solidFill>
            <a:srgbClr val="000000"/>
          </a:solidFill>
          <a:miter lim="800000"/>
          <a:headEnd/>
          <a:tailEnd/>
        </a:ln>
      </xdr:spPr>
    </xdr:sp>
    <xdr:clientData/>
  </xdr:twoCellAnchor>
  <xdr:twoCellAnchor>
    <xdr:from>
      <xdr:col>1</xdr:col>
      <xdr:colOff>609600</xdr:colOff>
      <xdr:row>94</xdr:row>
      <xdr:rowOff>38100</xdr:rowOff>
    </xdr:from>
    <xdr:to>
      <xdr:col>1</xdr:col>
      <xdr:colOff>609600</xdr:colOff>
      <xdr:row>96</xdr:row>
      <xdr:rowOff>28575</xdr:rowOff>
    </xdr:to>
    <xdr:cxnSp macro="">
      <xdr:nvCxnSpPr>
        <xdr:cNvPr id="11150" name="AutoShape 17"/>
        <xdr:cNvCxnSpPr>
          <a:cxnSpLocks noChangeShapeType="1"/>
          <a:stCxn id="10246" idx="2"/>
          <a:endCxn id="11148" idx="0"/>
        </xdr:cNvCxnSpPr>
      </xdr:nvCxnSpPr>
      <xdr:spPr bwMode="auto">
        <a:xfrm>
          <a:off x="685800" y="20154900"/>
          <a:ext cx="0" cy="390525"/>
        </a:xfrm>
        <a:prstGeom prst="straightConnector1">
          <a:avLst/>
        </a:prstGeom>
        <a:noFill/>
        <a:ln w="9525">
          <a:solidFill>
            <a:srgbClr val="000000"/>
          </a:solidFill>
          <a:round/>
          <a:headEnd/>
          <a:tailEnd type="triangle" w="med" len="med"/>
        </a:ln>
      </xdr:spPr>
    </xdr:cxnSp>
    <xdr:clientData/>
  </xdr:twoCellAnchor>
  <xdr:twoCellAnchor>
    <xdr:from>
      <xdr:col>6</xdr:col>
      <xdr:colOff>123825</xdr:colOff>
      <xdr:row>94</xdr:row>
      <xdr:rowOff>19050</xdr:rowOff>
    </xdr:from>
    <xdr:to>
      <xdr:col>6</xdr:col>
      <xdr:colOff>123825</xdr:colOff>
      <xdr:row>96</xdr:row>
      <xdr:rowOff>19050</xdr:rowOff>
    </xdr:to>
    <xdr:cxnSp macro="">
      <xdr:nvCxnSpPr>
        <xdr:cNvPr id="11151" name="AutoShape 18"/>
        <xdr:cNvCxnSpPr>
          <a:cxnSpLocks noChangeShapeType="1"/>
          <a:stCxn id="10250" idx="2"/>
          <a:endCxn id="11149" idx="0"/>
        </xdr:cNvCxnSpPr>
      </xdr:nvCxnSpPr>
      <xdr:spPr bwMode="auto">
        <a:xfrm>
          <a:off x="6315075" y="20135850"/>
          <a:ext cx="0" cy="400050"/>
        </a:xfrm>
        <a:prstGeom prst="straightConnector1">
          <a:avLst/>
        </a:prstGeom>
        <a:noFill/>
        <a:ln w="9525">
          <a:solidFill>
            <a:srgbClr val="000000"/>
          </a:solidFill>
          <a:round/>
          <a:headEnd/>
          <a:tailEnd type="triangle" w="med" len="med"/>
        </a:ln>
      </xdr:spPr>
    </xdr:cxnSp>
    <xdr:clientData/>
  </xdr:twoCellAnchor>
  <xdr:twoCellAnchor>
    <xdr:from>
      <xdr:col>1</xdr:col>
      <xdr:colOff>400050</xdr:colOff>
      <xdr:row>103</xdr:row>
      <xdr:rowOff>133350</xdr:rowOff>
    </xdr:from>
    <xdr:to>
      <xdr:col>2</xdr:col>
      <xdr:colOff>123825</xdr:colOff>
      <xdr:row>105</xdr:row>
      <xdr:rowOff>76200</xdr:rowOff>
    </xdr:to>
    <xdr:sp macro="" textlink="">
      <xdr:nvSpPr>
        <xdr:cNvPr id="10259" name="AutoShape 19"/>
        <xdr:cNvSpPr>
          <a:spLocks noChangeArrowheads="1"/>
        </xdr:cNvSpPr>
      </xdr:nvSpPr>
      <xdr:spPr bwMode="auto">
        <a:xfrm>
          <a:off x="400050" y="21964650"/>
          <a:ext cx="409575" cy="34290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en-US" sz="800" b="1" i="0" u="none" strike="noStrike" baseline="0">
              <a:solidFill>
                <a:srgbClr val="000000"/>
              </a:solidFill>
              <a:latin typeface="Times New Roman"/>
              <a:cs typeface="Times New Roman"/>
            </a:rPr>
            <a:t>I</a:t>
          </a:r>
        </a:p>
      </xdr:txBody>
    </xdr:sp>
    <xdr:clientData/>
  </xdr:twoCellAnchor>
  <xdr:twoCellAnchor>
    <xdr:from>
      <xdr:col>2</xdr:col>
      <xdr:colOff>447675</xdr:colOff>
      <xdr:row>102</xdr:row>
      <xdr:rowOff>190500</xdr:rowOff>
    </xdr:from>
    <xdr:to>
      <xdr:col>2</xdr:col>
      <xdr:colOff>1047750</xdr:colOff>
      <xdr:row>106</xdr:row>
      <xdr:rowOff>9525</xdr:rowOff>
    </xdr:to>
    <xdr:sp macro="" textlink="">
      <xdr:nvSpPr>
        <xdr:cNvPr id="10260" name="Rectangle 20"/>
        <xdr:cNvSpPr>
          <a:spLocks noChangeArrowheads="1"/>
        </xdr:cNvSpPr>
      </xdr:nvSpPr>
      <xdr:spPr bwMode="auto">
        <a:xfrm>
          <a:off x="1133475" y="21821775"/>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2</xdr:col>
      <xdr:colOff>438150</xdr:colOff>
      <xdr:row>107</xdr:row>
      <xdr:rowOff>0</xdr:rowOff>
    </xdr:from>
    <xdr:to>
      <xdr:col>2</xdr:col>
      <xdr:colOff>1038225</xdr:colOff>
      <xdr:row>113</xdr:row>
      <xdr:rowOff>0</xdr:rowOff>
    </xdr:to>
    <xdr:sp macro="" textlink="">
      <xdr:nvSpPr>
        <xdr:cNvPr id="10261" name="Rectangle 21"/>
        <xdr:cNvSpPr>
          <a:spLocks noChangeArrowheads="1"/>
        </xdr:cNvSpPr>
      </xdr:nvSpPr>
      <xdr:spPr bwMode="auto">
        <a:xfrm>
          <a:off x="1123950" y="22631400"/>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2</xdr:col>
      <xdr:colOff>447675</xdr:colOff>
      <xdr:row>113</xdr:row>
      <xdr:rowOff>104775</xdr:rowOff>
    </xdr:from>
    <xdr:to>
      <xdr:col>2</xdr:col>
      <xdr:colOff>1047750</xdr:colOff>
      <xdr:row>121</xdr:row>
      <xdr:rowOff>190500</xdr:rowOff>
    </xdr:to>
    <xdr:sp macro="" textlink="">
      <xdr:nvSpPr>
        <xdr:cNvPr id="10262" name="Rectangle 22"/>
        <xdr:cNvSpPr>
          <a:spLocks noChangeArrowheads="1"/>
        </xdr:cNvSpPr>
      </xdr:nvSpPr>
      <xdr:spPr bwMode="auto">
        <a:xfrm>
          <a:off x="1133475" y="23936325"/>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2</xdr:col>
      <xdr:colOff>19050</xdr:colOff>
      <xdr:row>104</xdr:row>
      <xdr:rowOff>104775</xdr:rowOff>
    </xdr:from>
    <xdr:to>
      <xdr:col>2</xdr:col>
      <xdr:colOff>447675</xdr:colOff>
      <xdr:row>104</xdr:row>
      <xdr:rowOff>104775</xdr:rowOff>
    </xdr:to>
    <xdr:cxnSp macro="">
      <xdr:nvCxnSpPr>
        <xdr:cNvPr id="11156" name="AutoShape 23"/>
        <xdr:cNvCxnSpPr>
          <a:cxnSpLocks noChangeShapeType="1"/>
          <a:stCxn id="10259" idx="5"/>
          <a:endCxn id="10260" idx="1"/>
        </xdr:cNvCxnSpPr>
      </xdr:nvCxnSpPr>
      <xdr:spPr bwMode="auto">
        <a:xfrm>
          <a:off x="781050" y="22221825"/>
          <a:ext cx="428625" cy="0"/>
        </a:xfrm>
        <a:prstGeom prst="straightConnector1">
          <a:avLst/>
        </a:prstGeom>
        <a:noFill/>
        <a:ln w="9525">
          <a:solidFill>
            <a:srgbClr val="000000"/>
          </a:solidFill>
          <a:round/>
          <a:headEnd/>
          <a:tailEnd type="triangle" w="med" len="med"/>
        </a:ln>
      </xdr:spPr>
    </xdr:cxnSp>
    <xdr:clientData/>
  </xdr:twoCellAnchor>
  <xdr:twoCellAnchor>
    <xdr:from>
      <xdr:col>1</xdr:col>
      <xdr:colOff>609600</xdr:colOff>
      <xdr:row>99</xdr:row>
      <xdr:rowOff>171450</xdr:rowOff>
    </xdr:from>
    <xdr:to>
      <xdr:col>1</xdr:col>
      <xdr:colOff>609600</xdr:colOff>
      <xdr:row>103</xdr:row>
      <xdr:rowOff>133350</xdr:rowOff>
    </xdr:to>
    <xdr:cxnSp macro="">
      <xdr:nvCxnSpPr>
        <xdr:cNvPr id="11157" name="AutoShape 24"/>
        <xdr:cNvCxnSpPr>
          <a:cxnSpLocks noChangeShapeType="1"/>
          <a:stCxn id="11148" idx="2"/>
          <a:endCxn id="10259" idx="0"/>
        </xdr:cNvCxnSpPr>
      </xdr:nvCxnSpPr>
      <xdr:spPr bwMode="auto">
        <a:xfrm>
          <a:off x="685800" y="21288375"/>
          <a:ext cx="0" cy="762000"/>
        </a:xfrm>
        <a:prstGeom prst="straightConnector1">
          <a:avLst/>
        </a:prstGeom>
        <a:noFill/>
        <a:ln w="9525">
          <a:solidFill>
            <a:srgbClr val="000000"/>
          </a:solidFill>
          <a:round/>
          <a:headEnd/>
          <a:tailEnd type="triangle" w="med" len="med"/>
        </a:ln>
      </xdr:spPr>
    </xdr:cxnSp>
    <xdr:clientData/>
  </xdr:twoCellAnchor>
  <xdr:twoCellAnchor>
    <xdr:from>
      <xdr:col>2</xdr:col>
      <xdr:colOff>1504950</xdr:colOff>
      <xdr:row>103</xdr:row>
      <xdr:rowOff>19050</xdr:rowOff>
    </xdr:from>
    <xdr:to>
      <xdr:col>2</xdr:col>
      <xdr:colOff>2105025</xdr:colOff>
      <xdr:row>106</xdr:row>
      <xdr:rowOff>38100</xdr:rowOff>
    </xdr:to>
    <xdr:sp macro="" textlink="">
      <xdr:nvSpPr>
        <xdr:cNvPr id="10265" name="Rectangle 25"/>
        <xdr:cNvSpPr>
          <a:spLocks noChangeArrowheads="1"/>
        </xdr:cNvSpPr>
      </xdr:nvSpPr>
      <xdr:spPr bwMode="auto">
        <a:xfrm>
          <a:off x="2190750" y="21850350"/>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2</xdr:col>
      <xdr:colOff>1495425</xdr:colOff>
      <xdr:row>107</xdr:row>
      <xdr:rowOff>28575</xdr:rowOff>
    </xdr:from>
    <xdr:to>
      <xdr:col>2</xdr:col>
      <xdr:colOff>2095500</xdr:colOff>
      <xdr:row>113</xdr:row>
      <xdr:rowOff>28575</xdr:rowOff>
    </xdr:to>
    <xdr:sp macro="" textlink="">
      <xdr:nvSpPr>
        <xdr:cNvPr id="10266" name="Rectangle 26"/>
        <xdr:cNvSpPr>
          <a:spLocks noChangeArrowheads="1"/>
        </xdr:cNvSpPr>
      </xdr:nvSpPr>
      <xdr:spPr bwMode="auto">
        <a:xfrm>
          <a:off x="2181225" y="22659975"/>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2</xdr:col>
      <xdr:colOff>1504950</xdr:colOff>
      <xdr:row>113</xdr:row>
      <xdr:rowOff>133350</xdr:rowOff>
    </xdr:from>
    <xdr:to>
      <xdr:col>2</xdr:col>
      <xdr:colOff>2105025</xdr:colOff>
      <xdr:row>122</xdr:row>
      <xdr:rowOff>19050</xdr:rowOff>
    </xdr:to>
    <xdr:sp macro="" textlink="">
      <xdr:nvSpPr>
        <xdr:cNvPr id="10267" name="Rectangle 27"/>
        <xdr:cNvSpPr>
          <a:spLocks noChangeArrowheads="1"/>
        </xdr:cNvSpPr>
      </xdr:nvSpPr>
      <xdr:spPr bwMode="auto">
        <a:xfrm>
          <a:off x="2190750" y="23964900"/>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2</xdr:col>
      <xdr:colOff>1076325</xdr:colOff>
      <xdr:row>104</xdr:row>
      <xdr:rowOff>133350</xdr:rowOff>
    </xdr:from>
    <xdr:to>
      <xdr:col>2</xdr:col>
      <xdr:colOff>1504950</xdr:colOff>
      <xdr:row>104</xdr:row>
      <xdr:rowOff>133350</xdr:rowOff>
    </xdr:to>
    <xdr:cxnSp macro="">
      <xdr:nvCxnSpPr>
        <xdr:cNvPr id="11161" name="AutoShape 28"/>
        <xdr:cNvCxnSpPr>
          <a:cxnSpLocks noChangeShapeType="1"/>
          <a:endCxn id="10265" idx="1"/>
        </xdr:cNvCxnSpPr>
      </xdr:nvCxnSpPr>
      <xdr:spPr bwMode="auto">
        <a:xfrm>
          <a:off x="1838325" y="22250400"/>
          <a:ext cx="428625" cy="0"/>
        </a:xfrm>
        <a:prstGeom prst="straightConnector1">
          <a:avLst/>
        </a:prstGeom>
        <a:noFill/>
        <a:ln w="9525">
          <a:solidFill>
            <a:srgbClr val="000000"/>
          </a:solidFill>
          <a:round/>
          <a:headEnd/>
          <a:tailEnd type="triangle" w="med" len="med"/>
        </a:ln>
      </xdr:spPr>
    </xdr:cxnSp>
    <xdr:clientData/>
  </xdr:twoCellAnchor>
  <xdr:twoCellAnchor>
    <xdr:from>
      <xdr:col>3</xdr:col>
      <xdr:colOff>276225</xdr:colOff>
      <xdr:row>103</xdr:row>
      <xdr:rowOff>9525</xdr:rowOff>
    </xdr:from>
    <xdr:to>
      <xdr:col>3</xdr:col>
      <xdr:colOff>876300</xdr:colOff>
      <xdr:row>106</xdr:row>
      <xdr:rowOff>28575</xdr:rowOff>
    </xdr:to>
    <xdr:sp macro="" textlink="">
      <xdr:nvSpPr>
        <xdr:cNvPr id="10269" name="Rectangle 29"/>
        <xdr:cNvSpPr>
          <a:spLocks noChangeArrowheads="1"/>
        </xdr:cNvSpPr>
      </xdr:nvSpPr>
      <xdr:spPr bwMode="auto">
        <a:xfrm>
          <a:off x="3228975" y="21840825"/>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3</xdr:col>
      <xdr:colOff>266700</xdr:colOff>
      <xdr:row>107</xdr:row>
      <xdr:rowOff>19050</xdr:rowOff>
    </xdr:from>
    <xdr:to>
      <xdr:col>3</xdr:col>
      <xdr:colOff>866775</xdr:colOff>
      <xdr:row>113</xdr:row>
      <xdr:rowOff>19050</xdr:rowOff>
    </xdr:to>
    <xdr:sp macro="" textlink="">
      <xdr:nvSpPr>
        <xdr:cNvPr id="10270" name="Rectangle 30"/>
        <xdr:cNvSpPr>
          <a:spLocks noChangeArrowheads="1"/>
        </xdr:cNvSpPr>
      </xdr:nvSpPr>
      <xdr:spPr bwMode="auto">
        <a:xfrm>
          <a:off x="3219450" y="22650450"/>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3</xdr:col>
      <xdr:colOff>276225</xdr:colOff>
      <xdr:row>113</xdr:row>
      <xdr:rowOff>123825</xdr:rowOff>
    </xdr:from>
    <xdr:to>
      <xdr:col>3</xdr:col>
      <xdr:colOff>876300</xdr:colOff>
      <xdr:row>122</xdr:row>
      <xdr:rowOff>9525</xdr:rowOff>
    </xdr:to>
    <xdr:sp macro="" textlink="">
      <xdr:nvSpPr>
        <xdr:cNvPr id="10271" name="Rectangle 31"/>
        <xdr:cNvSpPr>
          <a:spLocks noChangeArrowheads="1"/>
        </xdr:cNvSpPr>
      </xdr:nvSpPr>
      <xdr:spPr bwMode="auto">
        <a:xfrm>
          <a:off x="3228975" y="23955375"/>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2</xdr:col>
      <xdr:colOff>2114550</xdr:colOff>
      <xdr:row>104</xdr:row>
      <xdr:rowOff>123825</xdr:rowOff>
    </xdr:from>
    <xdr:to>
      <xdr:col>3</xdr:col>
      <xdr:colOff>276225</xdr:colOff>
      <xdr:row>104</xdr:row>
      <xdr:rowOff>123825</xdr:rowOff>
    </xdr:to>
    <xdr:cxnSp macro="">
      <xdr:nvCxnSpPr>
        <xdr:cNvPr id="11165" name="AutoShape 32"/>
        <xdr:cNvCxnSpPr>
          <a:cxnSpLocks noChangeShapeType="1"/>
          <a:endCxn id="10269" idx="1"/>
        </xdr:cNvCxnSpPr>
      </xdr:nvCxnSpPr>
      <xdr:spPr bwMode="auto">
        <a:xfrm>
          <a:off x="2876550" y="22240875"/>
          <a:ext cx="428625" cy="0"/>
        </a:xfrm>
        <a:prstGeom prst="straightConnector1">
          <a:avLst/>
        </a:prstGeom>
        <a:noFill/>
        <a:ln w="9525">
          <a:solidFill>
            <a:srgbClr val="000000"/>
          </a:solidFill>
          <a:round/>
          <a:headEnd/>
          <a:tailEnd type="triangle" w="med" len="med"/>
        </a:ln>
      </xdr:spPr>
    </xdr:cxnSp>
    <xdr:clientData/>
  </xdr:twoCellAnchor>
  <xdr:twoCellAnchor>
    <xdr:from>
      <xdr:col>4</xdr:col>
      <xdr:colOff>371475</xdr:colOff>
      <xdr:row>102</xdr:row>
      <xdr:rowOff>190500</xdr:rowOff>
    </xdr:from>
    <xdr:to>
      <xdr:col>4</xdr:col>
      <xdr:colOff>971550</xdr:colOff>
      <xdr:row>106</xdr:row>
      <xdr:rowOff>9525</xdr:rowOff>
    </xdr:to>
    <xdr:sp macro="" textlink="">
      <xdr:nvSpPr>
        <xdr:cNvPr id="10273" name="Rectangle 33"/>
        <xdr:cNvSpPr>
          <a:spLocks noChangeArrowheads="1"/>
        </xdr:cNvSpPr>
      </xdr:nvSpPr>
      <xdr:spPr bwMode="auto">
        <a:xfrm>
          <a:off x="4267200" y="21821775"/>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4</xdr:col>
      <xdr:colOff>361950</xdr:colOff>
      <xdr:row>107</xdr:row>
      <xdr:rowOff>0</xdr:rowOff>
    </xdr:from>
    <xdr:to>
      <xdr:col>4</xdr:col>
      <xdr:colOff>962025</xdr:colOff>
      <xdr:row>113</xdr:row>
      <xdr:rowOff>0</xdr:rowOff>
    </xdr:to>
    <xdr:sp macro="" textlink="">
      <xdr:nvSpPr>
        <xdr:cNvPr id="10274" name="Rectangle 34"/>
        <xdr:cNvSpPr>
          <a:spLocks noChangeArrowheads="1"/>
        </xdr:cNvSpPr>
      </xdr:nvSpPr>
      <xdr:spPr bwMode="auto">
        <a:xfrm>
          <a:off x="4257675" y="22631400"/>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4</xdr:col>
      <xdr:colOff>371475</xdr:colOff>
      <xdr:row>113</xdr:row>
      <xdr:rowOff>104775</xdr:rowOff>
    </xdr:from>
    <xdr:to>
      <xdr:col>4</xdr:col>
      <xdr:colOff>971550</xdr:colOff>
      <xdr:row>121</xdr:row>
      <xdr:rowOff>190500</xdr:rowOff>
    </xdr:to>
    <xdr:sp macro="" textlink="">
      <xdr:nvSpPr>
        <xdr:cNvPr id="10275" name="Rectangle 35"/>
        <xdr:cNvSpPr>
          <a:spLocks noChangeArrowheads="1"/>
        </xdr:cNvSpPr>
      </xdr:nvSpPr>
      <xdr:spPr bwMode="auto">
        <a:xfrm>
          <a:off x="4267200" y="23936325"/>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3</xdr:col>
      <xdr:colOff>885825</xdr:colOff>
      <xdr:row>104</xdr:row>
      <xdr:rowOff>104775</xdr:rowOff>
    </xdr:from>
    <xdr:to>
      <xdr:col>4</xdr:col>
      <xdr:colOff>371475</xdr:colOff>
      <xdr:row>104</xdr:row>
      <xdr:rowOff>104775</xdr:rowOff>
    </xdr:to>
    <xdr:cxnSp macro="">
      <xdr:nvCxnSpPr>
        <xdr:cNvPr id="11169" name="AutoShape 36"/>
        <xdr:cNvCxnSpPr>
          <a:cxnSpLocks noChangeShapeType="1"/>
          <a:endCxn id="10273" idx="1"/>
        </xdr:cNvCxnSpPr>
      </xdr:nvCxnSpPr>
      <xdr:spPr bwMode="auto">
        <a:xfrm>
          <a:off x="3914775" y="22221825"/>
          <a:ext cx="428625" cy="0"/>
        </a:xfrm>
        <a:prstGeom prst="straightConnector1">
          <a:avLst/>
        </a:prstGeom>
        <a:noFill/>
        <a:ln w="9525">
          <a:solidFill>
            <a:srgbClr val="000000"/>
          </a:solidFill>
          <a:round/>
          <a:headEnd/>
          <a:tailEnd type="triangle" w="med" len="med"/>
        </a:ln>
      </xdr:spPr>
    </xdr:cxnSp>
    <xdr:clientData/>
  </xdr:twoCellAnchor>
  <xdr:twoCellAnchor>
    <xdr:from>
      <xdr:col>5</xdr:col>
      <xdr:colOff>190500</xdr:colOff>
      <xdr:row>102</xdr:row>
      <xdr:rowOff>180975</xdr:rowOff>
    </xdr:from>
    <xdr:to>
      <xdr:col>5</xdr:col>
      <xdr:colOff>790575</xdr:colOff>
      <xdr:row>106</xdr:row>
      <xdr:rowOff>0</xdr:rowOff>
    </xdr:to>
    <xdr:sp macro="" textlink="">
      <xdr:nvSpPr>
        <xdr:cNvPr id="10277" name="Rectangle 37"/>
        <xdr:cNvSpPr>
          <a:spLocks noChangeArrowheads="1"/>
        </xdr:cNvSpPr>
      </xdr:nvSpPr>
      <xdr:spPr bwMode="auto">
        <a:xfrm>
          <a:off x="5305425" y="21812250"/>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5</xdr:col>
      <xdr:colOff>180975</xdr:colOff>
      <xdr:row>106</xdr:row>
      <xdr:rowOff>190500</xdr:rowOff>
    </xdr:from>
    <xdr:to>
      <xdr:col>5</xdr:col>
      <xdr:colOff>781050</xdr:colOff>
      <xdr:row>112</xdr:row>
      <xdr:rowOff>190500</xdr:rowOff>
    </xdr:to>
    <xdr:sp macro="" textlink="">
      <xdr:nvSpPr>
        <xdr:cNvPr id="10278" name="Rectangle 38"/>
        <xdr:cNvSpPr>
          <a:spLocks noChangeArrowheads="1"/>
        </xdr:cNvSpPr>
      </xdr:nvSpPr>
      <xdr:spPr bwMode="auto">
        <a:xfrm>
          <a:off x="5295900" y="22621875"/>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5</xdr:col>
      <xdr:colOff>190500</xdr:colOff>
      <xdr:row>113</xdr:row>
      <xdr:rowOff>95250</xdr:rowOff>
    </xdr:from>
    <xdr:to>
      <xdr:col>5</xdr:col>
      <xdr:colOff>790575</xdr:colOff>
      <xdr:row>121</xdr:row>
      <xdr:rowOff>180975</xdr:rowOff>
    </xdr:to>
    <xdr:sp macro="" textlink="">
      <xdr:nvSpPr>
        <xdr:cNvPr id="10279" name="Rectangle 39"/>
        <xdr:cNvSpPr>
          <a:spLocks noChangeArrowheads="1"/>
        </xdr:cNvSpPr>
      </xdr:nvSpPr>
      <xdr:spPr bwMode="auto">
        <a:xfrm>
          <a:off x="5305425" y="23926800"/>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4</xdr:col>
      <xdr:colOff>981075</xdr:colOff>
      <xdr:row>104</xdr:row>
      <xdr:rowOff>95250</xdr:rowOff>
    </xdr:from>
    <xdr:to>
      <xdr:col>5</xdr:col>
      <xdr:colOff>190500</xdr:colOff>
      <xdr:row>104</xdr:row>
      <xdr:rowOff>95250</xdr:rowOff>
    </xdr:to>
    <xdr:cxnSp macro="">
      <xdr:nvCxnSpPr>
        <xdr:cNvPr id="11173" name="AutoShape 40"/>
        <xdr:cNvCxnSpPr>
          <a:cxnSpLocks noChangeShapeType="1"/>
          <a:endCxn id="10277" idx="1"/>
        </xdr:cNvCxnSpPr>
      </xdr:nvCxnSpPr>
      <xdr:spPr bwMode="auto">
        <a:xfrm>
          <a:off x="4953000" y="22212300"/>
          <a:ext cx="428625" cy="0"/>
        </a:xfrm>
        <a:prstGeom prst="straightConnector1">
          <a:avLst/>
        </a:prstGeom>
        <a:noFill/>
        <a:ln w="9525">
          <a:solidFill>
            <a:srgbClr val="000000"/>
          </a:solidFill>
          <a:round/>
          <a:headEnd/>
          <a:tailEnd type="triangle" w="med" len="med"/>
        </a:ln>
      </xdr:spPr>
    </xdr:cxnSp>
    <xdr:clientData/>
  </xdr:twoCellAnchor>
  <xdr:twoCellAnchor>
    <xdr:from>
      <xdr:col>6</xdr:col>
      <xdr:colOff>219075</xdr:colOff>
      <xdr:row>102</xdr:row>
      <xdr:rowOff>171450</xdr:rowOff>
    </xdr:from>
    <xdr:to>
      <xdr:col>7</xdr:col>
      <xdr:colOff>0</xdr:colOff>
      <xdr:row>105</xdr:row>
      <xdr:rowOff>190500</xdr:rowOff>
    </xdr:to>
    <xdr:sp macro="" textlink="">
      <xdr:nvSpPr>
        <xdr:cNvPr id="10281" name="Rectangle 41"/>
        <xdr:cNvSpPr>
          <a:spLocks noChangeArrowheads="1"/>
        </xdr:cNvSpPr>
      </xdr:nvSpPr>
      <xdr:spPr bwMode="auto">
        <a:xfrm>
          <a:off x="6334125" y="21802725"/>
          <a:ext cx="600075" cy="6191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Process Name</a:t>
          </a:r>
        </a:p>
      </xdr:txBody>
    </xdr:sp>
    <xdr:clientData/>
  </xdr:twoCellAnchor>
  <xdr:twoCellAnchor>
    <xdr:from>
      <xdr:col>6</xdr:col>
      <xdr:colOff>209550</xdr:colOff>
      <xdr:row>106</xdr:row>
      <xdr:rowOff>180975</xdr:rowOff>
    </xdr:from>
    <xdr:to>
      <xdr:col>6</xdr:col>
      <xdr:colOff>809625</xdr:colOff>
      <xdr:row>112</xdr:row>
      <xdr:rowOff>180975</xdr:rowOff>
    </xdr:to>
    <xdr:sp macro="" textlink="">
      <xdr:nvSpPr>
        <xdr:cNvPr id="10282" name="Rectangle 42"/>
        <xdr:cNvSpPr>
          <a:spLocks noChangeArrowheads="1"/>
        </xdr:cNvSpPr>
      </xdr:nvSpPr>
      <xdr:spPr bwMode="auto">
        <a:xfrm>
          <a:off x="6324600" y="22612350"/>
          <a:ext cx="600075" cy="12001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Cycle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Change over time</a:t>
          </a:r>
        </a:p>
        <a:p>
          <a:pPr algn="ctr" rtl="0">
            <a:defRPr sz="1000"/>
          </a:pPr>
          <a:endParaRPr lang="en-US" sz="800" b="0" i="0" u="none" strike="noStrike" baseline="0">
            <a:solidFill>
              <a:srgbClr val="000000"/>
            </a:solidFill>
            <a:latin typeface="Arial"/>
            <a:cs typeface="Arial"/>
          </a:endParaRPr>
        </a:p>
        <a:p>
          <a:pPr algn="ctr" rtl="0">
            <a:defRPr sz="1000"/>
          </a:pPr>
          <a:r>
            <a:rPr lang="en-US" sz="800" b="0" i="0" u="none" strike="noStrike" baseline="0">
              <a:solidFill>
                <a:srgbClr val="000000"/>
              </a:solidFill>
              <a:latin typeface="Arial"/>
              <a:cs typeface="Arial"/>
            </a:rPr>
            <a:t>Yield:</a:t>
          </a:r>
        </a:p>
        <a:p>
          <a:pPr algn="ctr" rtl="0">
            <a:defRPr sz="1000"/>
          </a:pPr>
          <a:endParaRPr lang="en-US" sz="800" b="0" i="0" u="none" strike="noStrike" baseline="0">
            <a:solidFill>
              <a:srgbClr val="000000"/>
            </a:solidFill>
            <a:latin typeface="Arial"/>
            <a:cs typeface="Arial"/>
          </a:endParaRPr>
        </a:p>
        <a:p>
          <a:pPr algn="ctr" rtl="0">
            <a:defRPr sz="1000"/>
          </a:pPr>
          <a:endParaRPr lang="en-US" sz="800" b="0" i="0" u="none" strike="noStrike" baseline="0">
            <a:solidFill>
              <a:srgbClr val="000000"/>
            </a:solidFill>
            <a:latin typeface="Arial"/>
            <a:cs typeface="Arial"/>
          </a:endParaRPr>
        </a:p>
      </xdr:txBody>
    </xdr:sp>
    <xdr:clientData/>
  </xdr:twoCellAnchor>
  <xdr:twoCellAnchor>
    <xdr:from>
      <xdr:col>6</xdr:col>
      <xdr:colOff>219075</xdr:colOff>
      <xdr:row>113</xdr:row>
      <xdr:rowOff>85725</xdr:rowOff>
    </xdr:from>
    <xdr:to>
      <xdr:col>7</xdr:col>
      <xdr:colOff>0</xdr:colOff>
      <xdr:row>121</xdr:row>
      <xdr:rowOff>171450</xdr:rowOff>
    </xdr:to>
    <xdr:sp macro="" textlink="">
      <xdr:nvSpPr>
        <xdr:cNvPr id="10283" name="Rectangle 43"/>
        <xdr:cNvSpPr>
          <a:spLocks noChangeArrowheads="1"/>
        </xdr:cNvSpPr>
      </xdr:nvSpPr>
      <xdr:spPr bwMode="auto">
        <a:xfrm>
          <a:off x="6334125" y="23917275"/>
          <a:ext cx="600075" cy="1685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Additional Data:</a:t>
          </a:r>
        </a:p>
      </xdr:txBody>
    </xdr:sp>
    <xdr:clientData/>
  </xdr:twoCellAnchor>
  <xdr:twoCellAnchor>
    <xdr:from>
      <xdr:col>5</xdr:col>
      <xdr:colOff>790575</xdr:colOff>
      <xdr:row>104</xdr:row>
      <xdr:rowOff>85725</xdr:rowOff>
    </xdr:from>
    <xdr:to>
      <xdr:col>6</xdr:col>
      <xdr:colOff>219075</xdr:colOff>
      <xdr:row>104</xdr:row>
      <xdr:rowOff>85725</xdr:rowOff>
    </xdr:to>
    <xdr:cxnSp macro="">
      <xdr:nvCxnSpPr>
        <xdr:cNvPr id="11177" name="AutoShape 44"/>
        <xdr:cNvCxnSpPr>
          <a:cxnSpLocks noChangeShapeType="1"/>
          <a:endCxn id="10281" idx="1"/>
        </xdr:cNvCxnSpPr>
      </xdr:nvCxnSpPr>
      <xdr:spPr bwMode="auto">
        <a:xfrm>
          <a:off x="5981700" y="22202775"/>
          <a:ext cx="428625" cy="0"/>
        </a:xfrm>
        <a:prstGeom prst="straightConnector1">
          <a:avLst/>
        </a:prstGeom>
        <a:noFill/>
        <a:ln w="9525">
          <a:solidFill>
            <a:srgbClr val="000000"/>
          </a:solidFill>
          <a:round/>
          <a:headEnd/>
          <a:tailEnd type="triangle" w="med" len="med"/>
        </a:ln>
      </xdr:spPr>
    </xdr:cxnSp>
    <xdr:clientData/>
  </xdr:twoCellAnchor>
  <xdr:twoCellAnchor>
    <xdr:from>
      <xdr:col>6</xdr:col>
      <xdr:colOff>123825</xdr:colOff>
      <xdr:row>99</xdr:row>
      <xdr:rowOff>161925</xdr:rowOff>
    </xdr:from>
    <xdr:to>
      <xdr:col>6</xdr:col>
      <xdr:colOff>523875</xdr:colOff>
      <xdr:row>102</xdr:row>
      <xdr:rowOff>171450</xdr:rowOff>
    </xdr:to>
    <xdr:cxnSp macro="">
      <xdr:nvCxnSpPr>
        <xdr:cNvPr id="11178" name="AutoShape 45"/>
        <xdr:cNvCxnSpPr>
          <a:cxnSpLocks noChangeShapeType="1"/>
          <a:stCxn id="10281" idx="0"/>
          <a:endCxn id="11149" idx="2"/>
        </xdr:cNvCxnSpPr>
      </xdr:nvCxnSpPr>
      <xdr:spPr bwMode="auto">
        <a:xfrm flipH="1" flipV="1">
          <a:off x="6315075" y="21278850"/>
          <a:ext cx="400050" cy="609600"/>
        </a:xfrm>
        <a:prstGeom prst="straightConnector1">
          <a:avLst/>
        </a:prstGeom>
        <a:noFill/>
        <a:ln w="9525">
          <a:solidFill>
            <a:srgbClr val="000000"/>
          </a:solidFill>
          <a:round/>
          <a:headEnd/>
          <a:tailEnd type="triangle" w="med" len="med"/>
        </a:ln>
      </xdr:spPr>
    </xdr:cxnSp>
    <xdr:clientData/>
  </xdr:twoCellAnchor>
  <xdr:twoCellAnchor>
    <xdr:from>
      <xdr:col>1</xdr:col>
      <xdr:colOff>123825</xdr:colOff>
      <xdr:row>122</xdr:row>
      <xdr:rowOff>142875</xdr:rowOff>
    </xdr:from>
    <xdr:to>
      <xdr:col>2</xdr:col>
      <xdr:colOff>1362075</xdr:colOff>
      <xdr:row>127</xdr:row>
      <xdr:rowOff>9525</xdr:rowOff>
    </xdr:to>
    <xdr:sp macro="" textlink="">
      <xdr:nvSpPr>
        <xdr:cNvPr id="10286" name="AutoShape 46"/>
        <xdr:cNvSpPr>
          <a:spLocks noChangeArrowheads="1"/>
        </xdr:cNvSpPr>
      </xdr:nvSpPr>
      <xdr:spPr bwMode="auto">
        <a:xfrm>
          <a:off x="123825" y="25774650"/>
          <a:ext cx="1924050" cy="866775"/>
        </a:xfrm>
        <a:prstGeom prst="irregularSeal1">
          <a:avLst/>
        </a:prstGeom>
        <a:solidFill>
          <a:srgbClr val="FFFF0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Brainstorm</a:t>
          </a:r>
        </a:p>
        <a:p>
          <a:pPr algn="ctr" rtl="0">
            <a:defRPr sz="1000"/>
          </a:pPr>
          <a:r>
            <a:rPr lang="en-US" sz="800" b="0" i="0" u="none" strike="noStrike" baseline="0">
              <a:solidFill>
                <a:srgbClr val="000000"/>
              </a:solidFill>
              <a:latin typeface="Arial"/>
              <a:cs typeface="Arial"/>
            </a:rPr>
            <a:t>Idea</a:t>
          </a:r>
        </a:p>
      </xdr:txBody>
    </xdr:sp>
    <xdr:clientData/>
  </xdr:twoCellAnchor>
  <xdr:twoCellAnchor>
    <xdr:from>
      <xdr:col>4</xdr:col>
      <xdr:colOff>838200</xdr:colOff>
      <xdr:row>122</xdr:row>
      <xdr:rowOff>57150</xdr:rowOff>
    </xdr:from>
    <xdr:to>
      <xdr:col>6</xdr:col>
      <xdr:colOff>542925</xdr:colOff>
      <xdr:row>126</xdr:row>
      <xdr:rowOff>123825</xdr:rowOff>
    </xdr:to>
    <xdr:sp macro="" textlink="">
      <xdr:nvSpPr>
        <xdr:cNvPr id="10287" name="AutoShape 47"/>
        <xdr:cNvSpPr>
          <a:spLocks noChangeArrowheads="1"/>
        </xdr:cNvSpPr>
      </xdr:nvSpPr>
      <xdr:spPr bwMode="auto">
        <a:xfrm>
          <a:off x="4733925" y="25688925"/>
          <a:ext cx="1924050" cy="866775"/>
        </a:xfrm>
        <a:prstGeom prst="irregularSeal1">
          <a:avLst/>
        </a:prstGeom>
        <a:solidFill>
          <a:srgbClr val="FFFF0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Brainstorm</a:t>
          </a:r>
        </a:p>
        <a:p>
          <a:pPr algn="ctr" rtl="0">
            <a:defRPr sz="1000"/>
          </a:pPr>
          <a:r>
            <a:rPr lang="en-US" sz="800" b="0" i="0" u="none" strike="noStrike" baseline="0">
              <a:solidFill>
                <a:srgbClr val="000000"/>
              </a:solidFill>
              <a:latin typeface="Arial"/>
              <a:cs typeface="Arial"/>
            </a:rPr>
            <a:t>Idea</a:t>
          </a:r>
        </a:p>
      </xdr:txBody>
    </xdr:sp>
    <xdr:clientData/>
  </xdr:twoCellAnchor>
  <xdr:twoCellAnchor>
    <xdr:from>
      <xdr:col>2</xdr:col>
      <xdr:colOff>1857375</xdr:colOff>
      <xdr:row>122</xdr:row>
      <xdr:rowOff>142875</xdr:rowOff>
    </xdr:from>
    <xdr:to>
      <xdr:col>4</xdr:col>
      <xdr:colOff>571500</xdr:colOff>
      <xdr:row>127</xdr:row>
      <xdr:rowOff>9525</xdr:rowOff>
    </xdr:to>
    <xdr:sp macro="" textlink="">
      <xdr:nvSpPr>
        <xdr:cNvPr id="10288" name="AutoShape 48"/>
        <xdr:cNvSpPr>
          <a:spLocks noChangeArrowheads="1"/>
        </xdr:cNvSpPr>
      </xdr:nvSpPr>
      <xdr:spPr bwMode="auto">
        <a:xfrm>
          <a:off x="2543175" y="25774650"/>
          <a:ext cx="1924050" cy="866775"/>
        </a:xfrm>
        <a:prstGeom prst="irregularSeal1">
          <a:avLst/>
        </a:prstGeom>
        <a:solidFill>
          <a:srgbClr val="FFFF00"/>
        </a:solidFill>
        <a:ln w="9525">
          <a:solidFill>
            <a:srgbClr val="000000"/>
          </a:solidFill>
          <a:miter lim="800000"/>
          <a:headEnd/>
          <a:tailEnd/>
        </a:ln>
      </xdr:spPr>
      <xdr:txBody>
        <a:bodyPr vertOverflow="clip" wrap="square" lIns="27432" tIns="22860" rIns="27432" bIns="0" anchor="t" upright="1"/>
        <a:lstStyle/>
        <a:p>
          <a:pPr algn="ctr" rtl="0">
            <a:defRPr sz="1000"/>
          </a:pPr>
          <a:r>
            <a:rPr lang="en-US" sz="800" b="0" i="0" u="none" strike="noStrike" baseline="0">
              <a:solidFill>
                <a:srgbClr val="000000"/>
              </a:solidFill>
              <a:latin typeface="Arial"/>
              <a:cs typeface="Arial"/>
            </a:rPr>
            <a:t>Enter Brainstorm</a:t>
          </a:r>
        </a:p>
        <a:p>
          <a:pPr algn="ctr" rtl="0">
            <a:defRPr sz="1000"/>
          </a:pPr>
          <a:r>
            <a:rPr lang="en-US" sz="800" b="0" i="0" u="none" strike="noStrike" baseline="0">
              <a:solidFill>
                <a:srgbClr val="000000"/>
              </a:solidFill>
              <a:latin typeface="Arial"/>
              <a:cs typeface="Arial"/>
            </a:rPr>
            <a:t>Idea</a:t>
          </a:r>
        </a:p>
      </xdr:txBody>
    </xdr:sp>
    <xdr:clientData/>
  </xdr:twoCellAnchor>
  <xdr:twoCellAnchor>
    <xdr:from>
      <xdr:col>1</xdr:col>
      <xdr:colOff>304800</xdr:colOff>
      <xdr:row>130</xdr:row>
      <xdr:rowOff>9525</xdr:rowOff>
    </xdr:from>
    <xdr:to>
      <xdr:col>4</xdr:col>
      <xdr:colOff>9525</xdr:colOff>
      <xdr:row>132</xdr:row>
      <xdr:rowOff>152400</xdr:rowOff>
    </xdr:to>
    <xdr:sp macro="" textlink="">
      <xdr:nvSpPr>
        <xdr:cNvPr id="10289" name="Rectangle 49"/>
        <xdr:cNvSpPr>
          <a:spLocks noChangeArrowheads="1"/>
        </xdr:cNvSpPr>
      </xdr:nvSpPr>
      <xdr:spPr bwMode="auto">
        <a:xfrm>
          <a:off x="304800" y="27241500"/>
          <a:ext cx="3600450" cy="542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Enter Company Name</a:t>
          </a:r>
        </a:p>
        <a:p>
          <a:pPr algn="l" rtl="0">
            <a:defRPr sz="1000"/>
          </a:pPr>
          <a:r>
            <a:rPr lang="en-US" sz="800" b="0" i="0" u="none" strike="noStrike" baseline="0">
              <a:solidFill>
                <a:srgbClr val="000000"/>
              </a:solidFill>
              <a:latin typeface="Arial"/>
              <a:cs typeface="Arial"/>
            </a:rPr>
            <a:t>Process Start:</a:t>
          </a:r>
        </a:p>
        <a:p>
          <a:pPr algn="l" rtl="0">
            <a:defRPr sz="1000"/>
          </a:pPr>
          <a:r>
            <a:rPr lang="en-US" sz="800" b="0" i="0" u="none" strike="noStrike" baseline="0">
              <a:solidFill>
                <a:srgbClr val="000000"/>
              </a:solidFill>
              <a:latin typeface="Arial"/>
              <a:cs typeface="Arial"/>
            </a:rPr>
            <a:t>Process End:</a:t>
          </a:r>
        </a:p>
      </xdr:txBody>
    </xdr:sp>
    <xdr:clientData/>
  </xdr:twoCellAnchor>
  <xdr:twoCellAnchor>
    <xdr:from>
      <xdr:col>4</xdr:col>
      <xdr:colOff>514350</xdr:colOff>
      <xdr:row>130</xdr:row>
      <xdr:rowOff>0</xdr:rowOff>
    </xdr:from>
    <xdr:to>
      <xdr:col>6</xdr:col>
      <xdr:colOff>809625</xdr:colOff>
      <xdr:row>132</xdr:row>
      <xdr:rowOff>142875</xdr:rowOff>
    </xdr:to>
    <xdr:sp macro="" textlink="">
      <xdr:nvSpPr>
        <xdr:cNvPr id="10290" name="Rectangle 50"/>
        <xdr:cNvSpPr>
          <a:spLocks noChangeArrowheads="1"/>
        </xdr:cNvSpPr>
      </xdr:nvSpPr>
      <xdr:spPr bwMode="auto">
        <a:xfrm>
          <a:off x="4410075" y="27231975"/>
          <a:ext cx="2514600" cy="542925"/>
        </a:xfrm>
        <a:prstGeom prst="rect">
          <a:avLst/>
        </a:prstGeom>
        <a:solidFill>
          <a:srgbClr val="FFFFFF"/>
        </a:solidFill>
        <a:ln w="44450">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Lead Time:</a:t>
          </a:r>
        </a:p>
        <a:p>
          <a:pPr algn="l" rtl="0">
            <a:defRPr sz="1000"/>
          </a:pPr>
          <a:r>
            <a:rPr lang="en-US" sz="800" b="0" i="0" u="none" strike="noStrike" baseline="0">
              <a:solidFill>
                <a:srgbClr val="000000"/>
              </a:solidFill>
              <a:latin typeface="Arial"/>
              <a:cs typeface="Arial"/>
            </a:rPr>
            <a:t>Processing Time: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504825</xdr:colOff>
      <xdr:row>1</xdr:row>
      <xdr:rowOff>57150</xdr:rowOff>
    </xdr:from>
    <xdr:to>
      <xdr:col>9</xdr:col>
      <xdr:colOff>76200</xdr:colOff>
      <xdr:row>4</xdr:row>
      <xdr:rowOff>66675</xdr:rowOff>
    </xdr:to>
    <xdr:pic>
      <xdr:nvPicPr>
        <xdr:cNvPr id="12327" name="Picture 1" descr="HPS_Globe"/>
        <xdr:cNvPicPr>
          <a:picLocks noChangeAspect="1" noChangeArrowheads="1"/>
        </xdr:cNvPicPr>
      </xdr:nvPicPr>
      <xdr:blipFill>
        <a:blip xmlns:r="http://schemas.openxmlformats.org/officeDocument/2006/relationships" r:embed="rId1" cstate="print"/>
        <a:srcRect/>
        <a:stretch>
          <a:fillRect/>
        </a:stretch>
      </xdr:blipFill>
      <xdr:spPr bwMode="auto">
        <a:xfrm>
          <a:off x="8105775" y="219075"/>
          <a:ext cx="590550" cy="523875"/>
        </a:xfrm>
        <a:prstGeom prst="rect">
          <a:avLst/>
        </a:prstGeom>
        <a:noFill/>
        <a:ln w="9525">
          <a:noFill/>
          <a:miter lim="800000"/>
          <a:headEnd/>
          <a:tailEnd/>
        </a:ln>
      </xdr:spPr>
    </xdr:pic>
    <xdr:clientData/>
  </xdr:twoCellAnchor>
  <xdr:twoCellAnchor>
    <xdr:from>
      <xdr:col>10</xdr:col>
      <xdr:colOff>762000</xdr:colOff>
      <xdr:row>2</xdr:row>
      <xdr:rowOff>85725</xdr:rowOff>
    </xdr:from>
    <xdr:to>
      <xdr:col>14</xdr:col>
      <xdr:colOff>285750</xdr:colOff>
      <xdr:row>6</xdr:row>
      <xdr:rowOff>0</xdr:rowOff>
    </xdr:to>
    <xdr:sp macro="" textlink="">
      <xdr:nvSpPr>
        <xdr:cNvPr id="12290" name="AutoShape 2"/>
        <xdr:cNvSpPr>
          <a:spLocks noChangeArrowheads="1"/>
        </xdr:cNvSpPr>
      </xdr:nvSpPr>
      <xdr:spPr bwMode="auto">
        <a:xfrm>
          <a:off x="9505950" y="342900"/>
          <a:ext cx="2438400" cy="733425"/>
        </a:xfrm>
        <a:prstGeom prst="wedgeRectCallout">
          <a:avLst>
            <a:gd name="adj1" fmla="val -74352"/>
            <a:gd name="adj2" fmla="val 113792"/>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Another tool that can be used to capture the information on the value stream map</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504825</xdr:colOff>
      <xdr:row>2</xdr:row>
      <xdr:rowOff>9525</xdr:rowOff>
    </xdr:from>
    <xdr:to>
      <xdr:col>12</xdr:col>
      <xdr:colOff>962025</xdr:colOff>
      <xdr:row>3</xdr:row>
      <xdr:rowOff>152400</xdr:rowOff>
    </xdr:to>
    <xdr:pic>
      <xdr:nvPicPr>
        <xdr:cNvPr id="13351" name="Picture 1" descr="HPS_Globe"/>
        <xdr:cNvPicPr>
          <a:picLocks noChangeAspect="1" noChangeArrowheads="1"/>
        </xdr:cNvPicPr>
      </xdr:nvPicPr>
      <xdr:blipFill>
        <a:blip xmlns:r="http://schemas.openxmlformats.org/officeDocument/2006/relationships" r:embed="rId1" cstate="print"/>
        <a:srcRect/>
        <a:stretch>
          <a:fillRect/>
        </a:stretch>
      </xdr:blipFill>
      <xdr:spPr bwMode="auto">
        <a:xfrm>
          <a:off x="7639050" y="266700"/>
          <a:ext cx="457200" cy="400050"/>
        </a:xfrm>
        <a:prstGeom prst="rect">
          <a:avLst/>
        </a:prstGeom>
        <a:noFill/>
        <a:ln w="9525">
          <a:noFill/>
          <a:miter lim="800000"/>
          <a:headEnd/>
          <a:tailEnd/>
        </a:ln>
      </xdr:spPr>
    </xdr:pic>
    <xdr:clientData/>
  </xdr:twoCellAnchor>
  <xdr:twoCellAnchor>
    <xdr:from>
      <xdr:col>15</xdr:col>
      <xdr:colOff>409575</xdr:colOff>
      <xdr:row>2</xdr:row>
      <xdr:rowOff>9525</xdr:rowOff>
    </xdr:from>
    <xdr:to>
      <xdr:col>19</xdr:col>
      <xdr:colOff>409575</xdr:colOff>
      <xdr:row>5</xdr:row>
      <xdr:rowOff>123825</xdr:rowOff>
    </xdr:to>
    <xdr:sp macro="" textlink="">
      <xdr:nvSpPr>
        <xdr:cNvPr id="13314" name="AutoShape 2"/>
        <xdr:cNvSpPr>
          <a:spLocks noChangeArrowheads="1"/>
        </xdr:cNvSpPr>
      </xdr:nvSpPr>
      <xdr:spPr bwMode="auto">
        <a:xfrm>
          <a:off x="9867900" y="266700"/>
          <a:ext cx="2438400" cy="733425"/>
        </a:xfrm>
        <a:prstGeom prst="wedgeRectCallout">
          <a:avLst>
            <a:gd name="adj1" fmla="val -59375"/>
            <a:gd name="adj2" fmla="val 132759"/>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Walk the process and see the waste. Allows the individual to tally the amount of time wasted through the process.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257175</xdr:colOff>
      <xdr:row>0</xdr:row>
      <xdr:rowOff>76200</xdr:rowOff>
    </xdr:from>
    <xdr:to>
      <xdr:col>3</xdr:col>
      <xdr:colOff>28575</xdr:colOff>
      <xdr:row>2</xdr:row>
      <xdr:rowOff>114300</xdr:rowOff>
    </xdr:to>
    <xdr:pic>
      <xdr:nvPicPr>
        <xdr:cNvPr id="18452" name="Picture 1" descr="HPS"/>
        <xdr:cNvPicPr>
          <a:picLocks noChangeAspect="1" noChangeArrowheads="1"/>
        </xdr:cNvPicPr>
      </xdr:nvPicPr>
      <xdr:blipFill>
        <a:blip xmlns:r="http://schemas.openxmlformats.org/officeDocument/2006/relationships" r:embed="rId1" cstate="print"/>
        <a:srcRect/>
        <a:stretch>
          <a:fillRect/>
        </a:stretch>
      </xdr:blipFill>
      <xdr:spPr bwMode="auto">
        <a:xfrm>
          <a:off x="457200" y="76200"/>
          <a:ext cx="990600" cy="4000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0</xdr:row>
      <xdr:rowOff>66675</xdr:rowOff>
    </xdr:from>
    <xdr:to>
      <xdr:col>53</xdr:col>
      <xdr:colOff>38100</xdr:colOff>
      <xdr:row>2</xdr:row>
      <xdr:rowOff>171450</xdr:rowOff>
    </xdr:to>
    <xdr:sp macro="" textlink="">
      <xdr:nvSpPr>
        <xdr:cNvPr id="5121" name="Text Box 1"/>
        <xdr:cNvSpPr txBox="1">
          <a:spLocks noChangeArrowheads="1"/>
        </xdr:cNvSpPr>
      </xdr:nvSpPr>
      <xdr:spPr bwMode="auto">
        <a:xfrm>
          <a:off x="6096000" y="66675"/>
          <a:ext cx="14859000" cy="485775"/>
        </a:xfrm>
        <a:prstGeom prst="rect">
          <a:avLst/>
        </a:prstGeom>
        <a:solidFill>
          <a:srgbClr val="FFFF99"/>
        </a:solidFill>
        <a:ln w="19050">
          <a:solidFill>
            <a:srgbClr val="000000"/>
          </a:solidFill>
          <a:miter lim="800000"/>
          <a:headEnd/>
          <a:tailEnd/>
        </a:ln>
      </xdr:spPr>
      <xdr:txBody>
        <a:bodyPr vertOverflow="clip" wrap="square" lIns="64008" tIns="50292" rIns="64008" bIns="0" anchor="t" upright="1"/>
        <a:lstStyle/>
        <a:p>
          <a:pPr algn="ctr" rtl="0">
            <a:defRPr sz="1000"/>
          </a:pPr>
          <a:r>
            <a:rPr lang="en-GB" sz="3000" b="1" i="0" strike="noStrike">
              <a:solidFill>
                <a:srgbClr val="000000"/>
              </a:solidFill>
              <a:latin typeface="Arial"/>
              <a:cs typeface="Arial"/>
            </a:rPr>
            <a:t>OPERATIONAL EFFECTIVENESS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oleObject" Target="../embeddings/oleObject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oleObject" Target="../embeddings/oleObject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C41:C42"/>
  <sheetViews>
    <sheetView zoomScale="75" zoomScaleNormal="75" workbookViewId="0">
      <selection activeCell="E39" sqref="E39"/>
    </sheetView>
  </sheetViews>
  <sheetFormatPr defaultRowHeight="15.75"/>
  <sheetData>
    <row r="41" spans="3:3">
      <c r="C41" t="s">
        <v>301</v>
      </c>
    </row>
    <row r="42" spans="3:3">
      <c r="C42" t="s">
        <v>302</v>
      </c>
    </row>
  </sheetData>
  <printOptions horizontalCentered="1" verticalCentered="1"/>
  <pageMargins left="0.70866141732283472" right="1.06" top="0.74803149606299213" bottom="0.74803149606299213" header="0.33"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sheetPr codeName="Sheet4" enableFormatConditionsCalculation="0">
    <tabColor indexed="15"/>
    <pageSetUpPr fitToPage="1"/>
  </sheetPr>
  <dimension ref="B2:O32"/>
  <sheetViews>
    <sheetView showGridLines="0" showZeros="0" topLeftCell="C1" zoomScale="75" zoomScaleNormal="75" workbookViewId="0"/>
  </sheetViews>
  <sheetFormatPr defaultColWidth="8" defaultRowHeight="12.75"/>
  <cols>
    <col min="1" max="1" width="1.375" style="169" customWidth="1"/>
    <col min="2" max="2" width="1.625" style="169" customWidth="1"/>
    <col min="3" max="3" width="9.875" style="169" customWidth="1"/>
    <col min="4" max="4" width="29.75" style="169" customWidth="1"/>
    <col min="5" max="12" width="6.375" style="169" customWidth="1"/>
    <col min="13" max="13" width="12.75" style="169" customWidth="1"/>
    <col min="14" max="14" width="16.125" style="169" customWidth="1"/>
    <col min="15" max="15" width="1.625" style="169" customWidth="1"/>
    <col min="16" max="16384" width="8" style="169"/>
  </cols>
  <sheetData>
    <row r="2" spans="2:15" ht="7.5" customHeight="1">
      <c r="B2" s="182"/>
      <c r="C2" s="183"/>
      <c r="D2" s="183"/>
      <c r="E2" s="183"/>
      <c r="F2" s="183"/>
      <c r="G2" s="183"/>
      <c r="H2" s="183"/>
      <c r="I2" s="183"/>
      <c r="J2" s="183"/>
      <c r="K2" s="183"/>
      <c r="L2" s="183"/>
      <c r="M2" s="183"/>
      <c r="N2" s="183"/>
      <c r="O2" s="184"/>
    </row>
    <row r="3" spans="2:15" ht="20.25">
      <c r="B3" s="185"/>
      <c r="C3" s="186" t="s">
        <v>78</v>
      </c>
      <c r="D3" s="171"/>
      <c r="E3" s="171"/>
      <c r="F3" s="171"/>
      <c r="G3" s="171"/>
      <c r="H3" s="171"/>
      <c r="I3" s="171"/>
      <c r="J3" s="171"/>
      <c r="K3" s="171"/>
      <c r="L3" s="171"/>
      <c r="M3" s="171"/>
      <c r="N3" s="171"/>
      <c r="O3" s="187"/>
    </row>
    <row r="4" spans="2:15">
      <c r="B4" s="185"/>
      <c r="C4" s="171"/>
      <c r="D4" s="171"/>
      <c r="E4" s="171"/>
      <c r="F4" s="171"/>
      <c r="G4" s="171"/>
      <c r="H4" s="171"/>
      <c r="I4" s="171"/>
      <c r="J4" s="171"/>
      <c r="K4" s="171"/>
      <c r="L4" s="171"/>
      <c r="M4" s="171"/>
      <c r="N4" s="171"/>
      <c r="O4" s="187"/>
    </row>
    <row r="5" spans="2:15" ht="15.75">
      <c r="B5" s="185"/>
      <c r="C5" s="209" t="s">
        <v>74</v>
      </c>
      <c r="D5" s="190"/>
      <c r="E5" s="171"/>
      <c r="F5" s="171"/>
      <c r="G5" s="171"/>
      <c r="H5" s="209" t="s">
        <v>7</v>
      </c>
      <c r="I5" s="190"/>
      <c r="J5" s="190"/>
      <c r="K5" s="190"/>
      <c r="L5" s="190"/>
      <c r="M5" s="171"/>
      <c r="N5" s="171"/>
      <c r="O5" s="187"/>
    </row>
    <row r="6" spans="2:15" ht="15.75">
      <c r="B6" s="185"/>
      <c r="C6" s="170"/>
      <c r="D6" s="171"/>
      <c r="E6" s="171"/>
      <c r="F6" s="170"/>
      <c r="G6" s="171"/>
      <c r="H6" s="171"/>
      <c r="I6" s="171"/>
      <c r="J6" s="171"/>
      <c r="K6" s="171"/>
      <c r="L6" s="171"/>
      <c r="M6" s="171"/>
      <c r="N6" s="171"/>
      <c r="O6" s="187"/>
    </row>
    <row r="7" spans="2:15" ht="10.9" customHeight="1">
      <c r="B7" s="185"/>
      <c r="C7" s="171"/>
      <c r="D7" s="171"/>
      <c r="E7" s="171"/>
      <c r="F7" s="171"/>
      <c r="G7" s="171"/>
      <c r="H7" s="171"/>
      <c r="I7" s="171"/>
      <c r="J7" s="171"/>
      <c r="K7" s="171"/>
      <c r="L7" s="171"/>
      <c r="M7" s="171"/>
      <c r="N7" s="171"/>
      <c r="O7" s="187"/>
    </row>
    <row r="8" spans="2:15" ht="75" customHeight="1">
      <c r="B8" s="185"/>
      <c r="C8" s="192" t="s">
        <v>75</v>
      </c>
      <c r="D8" s="192" t="s">
        <v>79</v>
      </c>
      <c r="E8" s="213" t="s">
        <v>80</v>
      </c>
      <c r="F8" s="213" t="s">
        <v>81</v>
      </c>
      <c r="G8" s="213" t="s">
        <v>82</v>
      </c>
      <c r="H8" s="213" t="s">
        <v>83</v>
      </c>
      <c r="I8" s="213" t="s">
        <v>84</v>
      </c>
      <c r="J8" s="213" t="s">
        <v>85</v>
      </c>
      <c r="K8" s="213" t="s">
        <v>86</v>
      </c>
      <c r="L8" s="213" t="s">
        <v>87</v>
      </c>
      <c r="M8" s="214"/>
      <c r="N8" s="215" t="s">
        <v>88</v>
      </c>
      <c r="O8" s="187"/>
    </row>
    <row r="9" spans="2:15" ht="20.100000000000001" customHeight="1">
      <c r="B9" s="185"/>
      <c r="C9" s="194" t="s">
        <v>44</v>
      </c>
      <c r="D9" s="195" t="s">
        <v>44</v>
      </c>
      <c r="E9" s="196" t="s">
        <v>44</v>
      </c>
      <c r="F9" s="196" t="s">
        <v>44</v>
      </c>
      <c r="G9" s="196" t="s">
        <v>44</v>
      </c>
      <c r="H9" s="196" t="s">
        <v>44</v>
      </c>
      <c r="I9" s="196" t="s">
        <v>44</v>
      </c>
      <c r="J9" s="196" t="s">
        <v>44</v>
      </c>
      <c r="K9" s="196" t="s">
        <v>44</v>
      </c>
      <c r="L9" s="196" t="s">
        <v>44</v>
      </c>
      <c r="M9" s="526" t="s">
        <v>44</v>
      </c>
      <c r="N9" s="527"/>
      <c r="O9" s="187" t="s">
        <v>44</v>
      </c>
    </row>
    <row r="10" spans="2:15" ht="20.100000000000001" customHeight="1">
      <c r="B10" s="185"/>
      <c r="C10" s="198"/>
      <c r="D10" s="199"/>
      <c r="E10" s="200" t="s">
        <v>44</v>
      </c>
      <c r="F10" s="200" t="s">
        <v>44</v>
      </c>
      <c r="G10" s="200" t="s">
        <v>44</v>
      </c>
      <c r="H10" s="200" t="s">
        <v>44</v>
      </c>
      <c r="I10" s="200" t="s">
        <v>44</v>
      </c>
      <c r="J10" s="200" t="s">
        <v>44</v>
      </c>
      <c r="K10" s="200" t="s">
        <v>44</v>
      </c>
      <c r="L10" s="200" t="s">
        <v>44</v>
      </c>
      <c r="M10" s="522"/>
      <c r="N10" s="523"/>
      <c r="O10" s="187"/>
    </row>
    <row r="11" spans="2:15" ht="20.100000000000001" customHeight="1">
      <c r="B11" s="185"/>
      <c r="C11" s="198"/>
      <c r="D11" s="199"/>
      <c r="E11" s="200"/>
      <c r="F11" s="200"/>
      <c r="G11" s="200"/>
      <c r="H11" s="200"/>
      <c r="I11" s="200"/>
      <c r="J11" s="200"/>
      <c r="K11" s="200"/>
      <c r="L11" s="200"/>
      <c r="M11" s="522"/>
      <c r="N11" s="523"/>
      <c r="O11" s="187"/>
    </row>
    <row r="12" spans="2:15" ht="20.100000000000001" customHeight="1">
      <c r="B12" s="185"/>
      <c r="C12" s="198"/>
      <c r="D12" s="199"/>
      <c r="E12" s="200"/>
      <c r="F12" s="200"/>
      <c r="G12" s="200"/>
      <c r="H12" s="200"/>
      <c r="I12" s="200"/>
      <c r="J12" s="200"/>
      <c r="K12" s="200"/>
      <c r="L12" s="200"/>
      <c r="M12" s="522"/>
      <c r="N12" s="523"/>
      <c r="O12" s="187"/>
    </row>
    <row r="13" spans="2:15" ht="20.100000000000001" customHeight="1">
      <c r="B13" s="185"/>
      <c r="C13" s="198"/>
      <c r="D13" s="199"/>
      <c r="E13" s="200"/>
      <c r="F13" s="200"/>
      <c r="G13" s="200"/>
      <c r="H13" s="200"/>
      <c r="I13" s="200"/>
      <c r="J13" s="200"/>
      <c r="K13" s="200"/>
      <c r="L13" s="200"/>
      <c r="M13" s="522"/>
      <c r="N13" s="523"/>
      <c r="O13" s="187"/>
    </row>
    <row r="14" spans="2:15" ht="20.100000000000001" customHeight="1">
      <c r="B14" s="185"/>
      <c r="C14" s="198"/>
      <c r="D14" s="199"/>
      <c r="E14" s="200"/>
      <c r="F14" s="200"/>
      <c r="G14" s="200"/>
      <c r="H14" s="200"/>
      <c r="I14" s="200"/>
      <c r="J14" s="200"/>
      <c r="K14" s="200"/>
      <c r="L14" s="200"/>
      <c r="M14" s="522"/>
      <c r="N14" s="523"/>
      <c r="O14" s="187"/>
    </row>
    <row r="15" spans="2:15" ht="20.100000000000001" customHeight="1">
      <c r="B15" s="185"/>
      <c r="C15" s="198"/>
      <c r="D15" s="199"/>
      <c r="E15" s="200"/>
      <c r="F15" s="200"/>
      <c r="G15" s="200"/>
      <c r="H15" s="200"/>
      <c r="I15" s="200"/>
      <c r="J15" s="200"/>
      <c r="K15" s="200"/>
      <c r="L15" s="200"/>
      <c r="M15" s="522"/>
      <c r="N15" s="523"/>
      <c r="O15" s="187"/>
    </row>
    <row r="16" spans="2:15" ht="20.100000000000001" customHeight="1">
      <c r="B16" s="185"/>
      <c r="C16" s="198"/>
      <c r="D16" s="199"/>
      <c r="E16" s="200"/>
      <c r="F16" s="200"/>
      <c r="G16" s="200"/>
      <c r="H16" s="200"/>
      <c r="I16" s="200"/>
      <c r="J16" s="200"/>
      <c r="K16" s="200"/>
      <c r="L16" s="200"/>
      <c r="M16" s="522"/>
      <c r="N16" s="523"/>
      <c r="O16" s="187"/>
    </row>
    <row r="17" spans="2:15" ht="20.100000000000001" customHeight="1">
      <c r="B17" s="185"/>
      <c r="C17" s="198"/>
      <c r="D17" s="199"/>
      <c r="E17" s="200"/>
      <c r="F17" s="200"/>
      <c r="G17" s="200"/>
      <c r="H17" s="200"/>
      <c r="I17" s="200"/>
      <c r="J17" s="200"/>
      <c r="K17" s="200"/>
      <c r="L17" s="200"/>
      <c r="M17" s="522"/>
      <c r="N17" s="523"/>
      <c r="O17" s="187"/>
    </row>
    <row r="18" spans="2:15" ht="20.100000000000001" customHeight="1">
      <c r="B18" s="185"/>
      <c r="C18" s="198"/>
      <c r="D18" s="199"/>
      <c r="E18" s="200"/>
      <c r="F18" s="200"/>
      <c r="G18" s="200"/>
      <c r="H18" s="200"/>
      <c r="I18" s="200"/>
      <c r="J18" s="200"/>
      <c r="K18" s="200"/>
      <c r="L18" s="200"/>
      <c r="M18" s="522"/>
      <c r="N18" s="523"/>
      <c r="O18" s="187"/>
    </row>
    <row r="19" spans="2:15" ht="20.100000000000001" customHeight="1">
      <c r="B19" s="185"/>
      <c r="C19" s="198"/>
      <c r="D19" s="199"/>
      <c r="E19" s="200"/>
      <c r="F19" s="200"/>
      <c r="G19" s="200"/>
      <c r="H19" s="200"/>
      <c r="I19" s="200"/>
      <c r="J19" s="200"/>
      <c r="K19" s="200"/>
      <c r="L19" s="200"/>
      <c r="M19" s="522"/>
      <c r="N19" s="523"/>
      <c r="O19" s="187"/>
    </row>
    <row r="20" spans="2:15" ht="20.100000000000001" customHeight="1">
      <c r="B20" s="185"/>
      <c r="C20" s="198"/>
      <c r="D20" s="199"/>
      <c r="E20" s="200"/>
      <c r="F20" s="200"/>
      <c r="G20" s="200"/>
      <c r="H20" s="200"/>
      <c r="I20" s="200"/>
      <c r="J20" s="200"/>
      <c r="K20" s="200"/>
      <c r="L20" s="200"/>
      <c r="M20" s="522"/>
      <c r="N20" s="523"/>
      <c r="O20" s="187"/>
    </row>
    <row r="21" spans="2:15" ht="20.100000000000001" customHeight="1">
      <c r="B21" s="185"/>
      <c r="C21" s="198"/>
      <c r="D21" s="199"/>
      <c r="E21" s="200"/>
      <c r="F21" s="200"/>
      <c r="G21" s="200"/>
      <c r="H21" s="200"/>
      <c r="I21" s="200"/>
      <c r="J21" s="200"/>
      <c r="K21" s="200"/>
      <c r="L21" s="200"/>
      <c r="M21" s="522"/>
      <c r="N21" s="523"/>
      <c r="O21" s="187"/>
    </row>
    <row r="22" spans="2:15" ht="20.100000000000001" customHeight="1">
      <c r="B22" s="185"/>
      <c r="C22" s="198"/>
      <c r="D22" s="199"/>
      <c r="E22" s="200"/>
      <c r="F22" s="200"/>
      <c r="G22" s="200"/>
      <c r="H22" s="200"/>
      <c r="I22" s="200"/>
      <c r="J22" s="200"/>
      <c r="K22" s="200"/>
      <c r="L22" s="200"/>
      <c r="M22" s="522"/>
      <c r="N22" s="523"/>
      <c r="O22" s="187"/>
    </row>
    <row r="23" spans="2:15" ht="20.100000000000001" customHeight="1">
      <c r="B23" s="185"/>
      <c r="C23" s="198"/>
      <c r="D23" s="199"/>
      <c r="E23" s="200"/>
      <c r="F23" s="200"/>
      <c r="G23" s="200"/>
      <c r="H23" s="200"/>
      <c r="I23" s="200"/>
      <c r="J23" s="200"/>
      <c r="K23" s="200"/>
      <c r="L23" s="200"/>
      <c r="M23" s="522"/>
      <c r="N23" s="523"/>
      <c r="O23" s="187"/>
    </row>
    <row r="24" spans="2:15" ht="20.100000000000001" customHeight="1">
      <c r="B24" s="185"/>
      <c r="C24" s="198"/>
      <c r="D24" s="199"/>
      <c r="E24" s="200"/>
      <c r="F24" s="200"/>
      <c r="G24" s="200"/>
      <c r="H24" s="200"/>
      <c r="I24" s="200"/>
      <c r="J24" s="200"/>
      <c r="K24" s="200"/>
      <c r="L24" s="200"/>
      <c r="M24" s="522"/>
      <c r="N24" s="523"/>
      <c r="O24" s="187"/>
    </row>
    <row r="25" spans="2:15" ht="20.100000000000001" customHeight="1">
      <c r="B25" s="185"/>
      <c r="C25" s="202"/>
      <c r="D25" s="203"/>
      <c r="E25" s="204"/>
      <c r="F25" s="204"/>
      <c r="G25" s="204"/>
      <c r="H25" s="204"/>
      <c r="I25" s="204"/>
      <c r="J25" s="204"/>
      <c r="K25" s="204"/>
      <c r="L25" s="204"/>
      <c r="M25" s="524"/>
      <c r="N25" s="525"/>
      <c r="O25" s="187"/>
    </row>
    <row r="26" spans="2:15" ht="27" customHeight="1">
      <c r="B26" s="185"/>
      <c r="C26" s="206"/>
      <c r="D26" s="216" t="s">
        <v>89</v>
      </c>
      <c r="E26" s="208">
        <f t="shared" ref="E26:L26" si="0">SUM(E9:E25)</f>
        <v>0</v>
      </c>
      <c r="F26" s="208">
        <f t="shared" si="0"/>
        <v>0</v>
      </c>
      <c r="G26" s="208">
        <f t="shared" si="0"/>
        <v>0</v>
      </c>
      <c r="H26" s="208">
        <f t="shared" si="0"/>
        <v>0</v>
      </c>
      <c r="I26" s="208">
        <f t="shared" si="0"/>
        <v>0</v>
      </c>
      <c r="J26" s="208">
        <f t="shared" si="0"/>
        <v>0</v>
      </c>
      <c r="K26" s="208">
        <f t="shared" si="0"/>
        <v>0</v>
      </c>
      <c r="L26" s="208">
        <f t="shared" si="0"/>
        <v>0</v>
      </c>
      <c r="M26" s="206"/>
      <c r="N26" s="206"/>
      <c r="O26" s="187"/>
    </row>
    <row r="27" spans="2:15" ht="7.5" customHeight="1">
      <c r="B27" s="189"/>
      <c r="C27" s="190"/>
      <c r="D27" s="190"/>
      <c r="E27" s="190"/>
      <c r="F27" s="190"/>
      <c r="G27" s="190"/>
      <c r="H27" s="190"/>
      <c r="I27" s="190"/>
      <c r="J27" s="190"/>
      <c r="K27" s="190"/>
      <c r="L27" s="190"/>
      <c r="M27" s="190"/>
      <c r="N27" s="190"/>
      <c r="O27" s="191"/>
    </row>
    <row r="28" spans="2:15" ht="15.95" customHeight="1"/>
    <row r="29" spans="2:15" ht="15.95" customHeight="1"/>
    <row r="30" spans="2:15" ht="15.95" customHeight="1"/>
    <row r="31" spans="2:15" ht="15.95" customHeight="1"/>
    <row r="32" spans="2:15" ht="15.95" customHeight="1"/>
  </sheetData>
  <sheetProtection password="DF55" sheet="1" objects="1" scenarios="1"/>
  <mergeCells count="17">
    <mergeCell ref="M9:N9"/>
    <mergeCell ref="M10:N10"/>
    <mergeCell ref="M11:N11"/>
    <mergeCell ref="M12:N12"/>
    <mergeCell ref="M23:N23"/>
    <mergeCell ref="M24:N24"/>
    <mergeCell ref="M13:N13"/>
    <mergeCell ref="M25:N25"/>
    <mergeCell ref="M14:N14"/>
    <mergeCell ref="M15:N15"/>
    <mergeCell ref="M16:N16"/>
    <mergeCell ref="M17:N17"/>
    <mergeCell ref="M18:N18"/>
    <mergeCell ref="M19:N19"/>
    <mergeCell ref="M20:N20"/>
    <mergeCell ref="M21:N21"/>
    <mergeCell ref="M22:N22"/>
  </mergeCells>
  <phoneticPr fontId="2" type="noConversion"/>
  <pageMargins left="0.31496062992126" right="0.23622047244094499" top="0.62992125984252001" bottom="0.35433070866141703" header="0.511811023622047" footer="0.67"/>
  <pageSetup orientation="landscape" horizontalDpi="4294967292" r:id="rId1"/>
  <headerFooter alignWithMargins="0">
    <oddFooter>&amp;L&amp;F&amp;R&amp;A</oddFooter>
  </headerFooter>
  <drawing r:id="rId2"/>
</worksheet>
</file>

<file path=xl/worksheets/sheet11.xml><?xml version="1.0" encoding="utf-8"?>
<worksheet xmlns="http://schemas.openxmlformats.org/spreadsheetml/2006/main" xmlns:r="http://schemas.openxmlformats.org/officeDocument/2006/relationships">
  <sheetPr codeName="Sheet7">
    <pageSetUpPr fitToPage="1"/>
  </sheetPr>
  <dimension ref="B2:O60"/>
  <sheetViews>
    <sheetView showGridLines="0" zoomScale="75" zoomScaleNormal="75" workbookViewId="0"/>
  </sheetViews>
  <sheetFormatPr defaultColWidth="8" defaultRowHeight="12.75"/>
  <cols>
    <col min="1" max="1" width="2.625" style="166" customWidth="1"/>
    <col min="2" max="5" width="8" style="166" customWidth="1"/>
    <col min="6" max="6" width="9.875" style="166" customWidth="1"/>
    <col min="7" max="7" width="15.125" style="166" customWidth="1"/>
    <col min="8" max="8" width="8.25" style="166" bestFit="1" customWidth="1"/>
    <col min="9" max="9" width="2.375" style="166" customWidth="1"/>
    <col min="10" max="10" width="10.5" style="166" bestFit="1" customWidth="1"/>
    <col min="11" max="11" width="10.375" style="166" customWidth="1"/>
    <col min="12" max="12" width="0.75" style="166" customWidth="1"/>
    <col min="13" max="13" width="3.125" style="166" customWidth="1"/>
    <col min="14" max="14" width="20.625" style="166" bestFit="1" customWidth="1"/>
    <col min="15" max="15" width="3.375" style="166" customWidth="1"/>
    <col min="16" max="16384" width="8" style="166"/>
  </cols>
  <sheetData>
    <row r="2" spans="2:15" ht="15.75">
      <c r="G2" s="167" t="s">
        <v>50</v>
      </c>
    </row>
    <row r="3" spans="2:15" ht="15.75">
      <c r="G3" s="167" t="s">
        <v>51</v>
      </c>
    </row>
    <row r="4" spans="2:15" ht="13.5" thickBot="1">
      <c r="B4" s="226"/>
      <c r="C4" s="227"/>
      <c r="D4" s="227"/>
      <c r="E4" s="227"/>
      <c r="F4" s="227"/>
      <c r="G4" s="227"/>
      <c r="H4" s="227"/>
      <c r="I4" s="227"/>
      <c r="J4" s="227"/>
      <c r="K4" s="227"/>
      <c r="L4" s="227"/>
      <c r="M4" s="227"/>
      <c r="N4" s="227"/>
      <c r="O4" s="228"/>
    </row>
    <row r="5" spans="2:15" ht="16.5" thickBot="1">
      <c r="B5" s="229" t="s">
        <v>109</v>
      </c>
      <c r="C5" s="168"/>
      <c r="D5" s="168"/>
      <c r="E5" s="168"/>
      <c r="F5" s="168"/>
      <c r="G5" s="168"/>
      <c r="H5" s="168"/>
      <c r="I5" s="168"/>
      <c r="J5" s="168"/>
      <c r="K5" s="168"/>
      <c r="L5" s="168"/>
      <c r="M5" s="168"/>
      <c r="N5" s="218">
        <f>(H9-(J9+K9))*G9</f>
        <v>0</v>
      </c>
      <c r="O5" s="230"/>
    </row>
    <row r="6" spans="2:15">
      <c r="B6" s="233"/>
      <c r="C6" s="168"/>
      <c r="D6" s="168"/>
      <c r="E6" s="168"/>
      <c r="F6" s="168"/>
      <c r="G6" s="168"/>
      <c r="H6" s="168"/>
      <c r="I6" s="168"/>
      <c r="J6" s="168"/>
      <c r="K6" s="168"/>
      <c r="L6" s="168"/>
      <c r="M6" s="168"/>
      <c r="N6" s="234"/>
      <c r="O6" s="230"/>
    </row>
    <row r="7" spans="2:15" ht="24" customHeight="1">
      <c r="B7" s="233"/>
      <c r="C7" s="528" t="s">
        <v>115</v>
      </c>
      <c r="D7" s="529"/>
      <c r="E7" s="529"/>
      <c r="F7" s="529"/>
      <c r="G7" s="530" t="s">
        <v>53</v>
      </c>
      <c r="H7" s="537" t="s">
        <v>102</v>
      </c>
      <c r="I7" s="535"/>
      <c r="J7" s="532" t="s">
        <v>103</v>
      </c>
      <c r="K7" s="535" t="s">
        <v>104</v>
      </c>
      <c r="L7" s="168"/>
      <c r="M7" s="168"/>
      <c r="N7" s="168"/>
      <c r="O7" s="230"/>
    </row>
    <row r="8" spans="2:15" ht="16.5" customHeight="1">
      <c r="B8" s="233"/>
      <c r="C8" s="168" t="s">
        <v>52</v>
      </c>
      <c r="D8" s="168"/>
      <c r="E8" s="168"/>
      <c r="F8" s="168"/>
      <c r="G8" s="531"/>
      <c r="H8" s="538"/>
      <c r="I8" s="536"/>
      <c r="J8" s="533"/>
      <c r="K8" s="536"/>
      <c r="L8" s="168"/>
      <c r="M8" s="168"/>
      <c r="N8" s="168"/>
      <c r="O8" s="230"/>
    </row>
    <row r="9" spans="2:15">
      <c r="B9" s="305"/>
      <c r="C9" s="296" t="s">
        <v>54</v>
      </c>
      <c r="D9" s="296"/>
      <c r="E9" s="296"/>
      <c r="F9" s="296"/>
      <c r="G9" s="442"/>
      <c r="H9" s="539"/>
      <c r="I9" s="540"/>
      <c r="J9" s="442"/>
      <c r="K9" s="443"/>
      <c r="L9" s="296"/>
      <c r="M9" s="296"/>
      <c r="N9" s="296"/>
      <c r="O9" s="297"/>
    </row>
    <row r="10" spans="2:15">
      <c r="B10" s="306"/>
      <c r="C10" s="299"/>
      <c r="D10" s="299"/>
      <c r="E10" s="299"/>
      <c r="F10" s="299"/>
      <c r="G10" s="299"/>
      <c r="H10" s="299"/>
      <c r="I10" s="299"/>
      <c r="J10" s="299"/>
      <c r="K10" s="299"/>
      <c r="L10" s="299"/>
      <c r="M10" s="299"/>
      <c r="N10" s="299"/>
      <c r="O10" s="300"/>
    </row>
    <row r="11" spans="2:15">
      <c r="B11" s="307" t="s">
        <v>55</v>
      </c>
      <c r="C11" s="288"/>
      <c r="D11" s="288"/>
      <c r="E11" s="288"/>
      <c r="F11" s="288"/>
      <c r="G11" s="288"/>
      <c r="H11" s="288"/>
      <c r="I11" s="288"/>
      <c r="J11" s="288"/>
      <c r="K11" s="288"/>
      <c r="L11" s="288"/>
      <c r="M11" s="288"/>
      <c r="N11" s="288"/>
      <c r="O11" s="289"/>
    </row>
    <row r="12" spans="2:15">
      <c r="B12" s="311"/>
      <c r="C12" s="288"/>
      <c r="D12" s="288"/>
      <c r="E12" s="288"/>
      <c r="F12" s="288"/>
      <c r="G12" s="288"/>
      <c r="H12" s="288"/>
      <c r="I12" s="288"/>
      <c r="J12" s="288"/>
      <c r="K12" s="288"/>
      <c r="L12" s="288"/>
      <c r="M12" s="288"/>
      <c r="N12" s="288"/>
      <c r="O12" s="289"/>
    </row>
    <row r="13" spans="2:15">
      <c r="B13" s="311"/>
      <c r="C13" s="288" t="s">
        <v>56</v>
      </c>
      <c r="D13" s="288"/>
      <c r="E13" s="288"/>
      <c r="F13" s="288"/>
      <c r="G13" s="288"/>
      <c r="H13" s="441"/>
      <c r="I13" s="288"/>
      <c r="J13" s="288"/>
      <c r="K13" s="288"/>
      <c r="L13" s="288"/>
      <c r="M13" s="288"/>
      <c r="N13" s="288"/>
      <c r="O13" s="289"/>
    </row>
    <row r="14" spans="2:15">
      <c r="B14" s="312" t="s">
        <v>4</v>
      </c>
      <c r="C14" s="288" t="s">
        <v>105</v>
      </c>
      <c r="D14" s="288"/>
      <c r="E14" s="288"/>
      <c r="F14" s="288"/>
      <c r="G14" s="288"/>
      <c r="H14" s="441"/>
      <c r="I14" s="288"/>
      <c r="J14" s="288"/>
      <c r="K14" s="288"/>
      <c r="L14" s="288"/>
      <c r="M14" s="288"/>
      <c r="N14" s="288"/>
      <c r="O14" s="289"/>
    </row>
    <row r="15" spans="2:15">
      <c r="B15" s="312"/>
      <c r="C15" s="288"/>
      <c r="D15" s="288"/>
      <c r="E15" s="288"/>
      <c r="F15" s="288"/>
      <c r="G15" s="288"/>
      <c r="H15" s="288"/>
      <c r="I15" s="288"/>
      <c r="J15" s="288"/>
      <c r="K15" s="288"/>
      <c r="L15" s="288"/>
      <c r="M15" s="288"/>
      <c r="N15" s="288"/>
      <c r="O15" s="289"/>
    </row>
    <row r="16" spans="2:15" ht="15.75">
      <c r="B16" s="312" t="s">
        <v>57</v>
      </c>
      <c r="C16" s="288" t="s">
        <v>106</v>
      </c>
      <c r="D16" s="288"/>
      <c r="E16" s="288"/>
      <c r="F16" s="288"/>
      <c r="G16" s="288"/>
      <c r="H16" s="286">
        <f>+H13*H14</f>
        <v>0</v>
      </c>
      <c r="I16" s="288"/>
      <c r="J16" s="293">
        <f>+IF(N5=0,0,H16/N5)</f>
        <v>0</v>
      </c>
      <c r="K16" s="288" t="s">
        <v>58</v>
      </c>
      <c r="L16" s="288"/>
      <c r="M16" s="288"/>
      <c r="N16" s="288"/>
      <c r="O16" s="289"/>
    </row>
    <row r="17" spans="2:15">
      <c r="B17" s="312"/>
      <c r="C17" s="288"/>
      <c r="D17" s="288"/>
      <c r="E17" s="288"/>
      <c r="F17" s="288"/>
      <c r="G17" s="288"/>
      <c r="H17" s="288"/>
      <c r="I17" s="288"/>
      <c r="J17" s="288"/>
      <c r="K17" s="288"/>
      <c r="L17" s="288"/>
      <c r="M17" s="288"/>
      <c r="N17" s="288"/>
      <c r="O17" s="289"/>
    </row>
    <row r="18" spans="2:15">
      <c r="B18" s="312"/>
      <c r="C18" s="288" t="s">
        <v>59</v>
      </c>
      <c r="D18" s="288"/>
      <c r="E18" s="288"/>
      <c r="F18" s="288"/>
      <c r="G18" s="288"/>
      <c r="H18" s="441"/>
      <c r="I18" s="288"/>
      <c r="J18" s="288"/>
      <c r="K18" s="288"/>
      <c r="L18" s="288"/>
      <c r="M18" s="288"/>
      <c r="N18" s="288"/>
      <c r="O18" s="289"/>
    </row>
    <row r="19" spans="2:15">
      <c r="B19" s="312" t="s">
        <v>4</v>
      </c>
      <c r="C19" s="288" t="s">
        <v>107</v>
      </c>
      <c r="D19" s="288"/>
      <c r="E19" s="288"/>
      <c r="F19" s="288"/>
      <c r="G19" s="288"/>
      <c r="H19" s="441"/>
      <c r="I19" s="288"/>
      <c r="J19" s="288"/>
      <c r="K19" s="288"/>
      <c r="L19" s="288"/>
      <c r="M19" s="288"/>
      <c r="N19" s="288"/>
      <c r="O19" s="289"/>
    </row>
    <row r="20" spans="2:15">
      <c r="B20" s="312"/>
      <c r="C20" s="288"/>
      <c r="D20" s="288"/>
      <c r="E20" s="288"/>
      <c r="F20" s="288"/>
      <c r="G20" s="288"/>
      <c r="H20" s="288"/>
      <c r="I20" s="288"/>
      <c r="J20" s="288"/>
      <c r="K20" s="288"/>
      <c r="L20" s="288"/>
      <c r="M20" s="288"/>
      <c r="N20" s="288"/>
      <c r="O20" s="289"/>
    </row>
    <row r="21" spans="2:15" ht="15.75">
      <c r="B21" s="312" t="s">
        <v>57</v>
      </c>
      <c r="C21" s="288" t="s">
        <v>108</v>
      </c>
      <c r="D21" s="288"/>
      <c r="E21" s="288"/>
      <c r="F21" s="288"/>
      <c r="G21" s="288"/>
      <c r="H21" s="286">
        <f>+H18*H19</f>
        <v>0</v>
      </c>
      <c r="I21" s="288"/>
      <c r="J21" s="293">
        <f>IF(N5=0,0,H21/N5)</f>
        <v>0</v>
      </c>
      <c r="K21" s="288" t="s">
        <v>58</v>
      </c>
      <c r="L21" s="288"/>
      <c r="M21" s="288"/>
      <c r="N21" s="288"/>
      <c r="O21" s="289"/>
    </row>
    <row r="22" spans="2:15" ht="13.5" thickBot="1">
      <c r="B22" s="312"/>
      <c r="C22" s="288"/>
      <c r="D22" s="288"/>
      <c r="E22" s="288"/>
      <c r="F22" s="288"/>
      <c r="G22" s="288"/>
      <c r="H22" s="288"/>
      <c r="I22" s="288"/>
      <c r="J22" s="288"/>
      <c r="K22" s="288"/>
      <c r="L22" s="288"/>
      <c r="M22" s="288"/>
      <c r="N22" s="288"/>
      <c r="O22" s="289"/>
    </row>
    <row r="23" spans="2:15" ht="16.5" thickBot="1">
      <c r="B23" s="287"/>
      <c r="C23" s="288" t="s">
        <v>110</v>
      </c>
      <c r="D23" s="288"/>
      <c r="E23" s="288"/>
      <c r="F23" s="288"/>
      <c r="G23" s="288"/>
      <c r="H23" s="288"/>
      <c r="I23" s="288"/>
      <c r="J23" s="288"/>
      <c r="K23" s="288"/>
      <c r="L23" s="288"/>
      <c r="M23" s="288"/>
      <c r="N23" s="313">
        <f>+N5-H16-H21</f>
        <v>0</v>
      </c>
      <c r="O23" s="289"/>
    </row>
    <row r="24" spans="2:15">
      <c r="B24" s="295"/>
      <c r="C24" s="296"/>
      <c r="D24" s="296"/>
      <c r="E24" s="296"/>
      <c r="F24" s="296"/>
      <c r="G24" s="296"/>
      <c r="H24" s="296"/>
      <c r="I24" s="296"/>
      <c r="J24" s="296"/>
      <c r="K24" s="296"/>
      <c r="L24" s="296"/>
      <c r="M24" s="296"/>
      <c r="N24" s="296"/>
      <c r="O24" s="297"/>
    </row>
    <row r="25" spans="2:15">
      <c r="B25" s="231"/>
      <c r="C25" s="227"/>
      <c r="D25" s="227"/>
      <c r="E25" s="227"/>
      <c r="F25" s="227"/>
      <c r="G25" s="227"/>
      <c r="H25" s="227"/>
      <c r="I25" s="227"/>
      <c r="J25" s="227"/>
      <c r="K25" s="227"/>
      <c r="L25" s="227"/>
      <c r="M25" s="227"/>
      <c r="N25" s="227"/>
      <c r="O25" s="228"/>
    </row>
    <row r="26" spans="2:15">
      <c r="B26" s="232" t="s">
        <v>60</v>
      </c>
      <c r="C26" s="168"/>
      <c r="D26" s="168"/>
      <c r="E26" s="168"/>
      <c r="F26" s="168"/>
      <c r="G26" s="168"/>
      <c r="H26" s="168"/>
      <c r="I26" s="168"/>
      <c r="J26" s="168"/>
      <c r="K26" s="168"/>
      <c r="L26" s="168"/>
      <c r="M26" s="168"/>
      <c r="N26" s="168"/>
      <c r="O26" s="230"/>
    </row>
    <row r="27" spans="2:15">
      <c r="B27" s="287"/>
      <c r="C27" s="288"/>
      <c r="D27" s="288"/>
      <c r="E27" s="288"/>
      <c r="F27" s="288"/>
      <c r="G27" s="288"/>
      <c r="H27" s="288"/>
      <c r="I27" s="288"/>
      <c r="J27" s="288"/>
      <c r="K27" s="288"/>
      <c r="L27" s="288"/>
      <c r="M27" s="288"/>
      <c r="N27" s="288"/>
      <c r="O27" s="289"/>
    </row>
    <row r="28" spans="2:15">
      <c r="B28" s="287"/>
      <c r="C28" s="288" t="s">
        <v>61</v>
      </c>
      <c r="D28" s="288"/>
      <c r="E28" s="288"/>
      <c r="F28" s="288"/>
      <c r="G28" s="288"/>
      <c r="H28" s="288"/>
      <c r="I28" s="288"/>
      <c r="J28" s="441"/>
      <c r="K28" s="288"/>
      <c r="L28" s="288"/>
      <c r="M28" s="288"/>
      <c r="N28" s="288"/>
      <c r="O28" s="289"/>
    </row>
    <row r="29" spans="2:15">
      <c r="B29" s="287"/>
      <c r="C29" s="288"/>
      <c r="D29" s="288"/>
      <c r="E29" s="288"/>
      <c r="F29" s="288"/>
      <c r="G29" s="288"/>
      <c r="H29" s="288"/>
      <c r="I29" s="288"/>
      <c r="J29" s="288"/>
      <c r="K29" s="288"/>
      <c r="L29" s="288"/>
      <c r="M29" s="288"/>
      <c r="N29" s="288"/>
      <c r="O29" s="289"/>
    </row>
    <row r="30" spans="2:15">
      <c r="B30" s="287"/>
      <c r="C30" s="288" t="s">
        <v>62</v>
      </c>
      <c r="D30" s="288"/>
      <c r="E30" s="288"/>
      <c r="F30" s="288"/>
      <c r="G30" s="288"/>
      <c r="H30" s="290">
        <f>N23</f>
        <v>0</v>
      </c>
      <c r="I30" s="288"/>
      <c r="J30" s="288"/>
      <c r="K30" s="288"/>
      <c r="L30" s="288"/>
      <c r="M30" s="288"/>
      <c r="N30" s="288"/>
      <c r="O30" s="289"/>
    </row>
    <row r="31" spans="2:15" ht="20.25">
      <c r="B31" s="291" t="s">
        <v>63</v>
      </c>
      <c r="C31" s="292" t="s">
        <v>164</v>
      </c>
      <c r="D31" s="288"/>
      <c r="E31" s="288"/>
      <c r="F31" s="288"/>
      <c r="G31" s="288"/>
      <c r="H31" s="440"/>
      <c r="I31" s="288"/>
      <c r="J31" s="288"/>
      <c r="K31" s="288"/>
      <c r="L31" s="288"/>
      <c r="M31" s="288"/>
      <c r="N31" s="288"/>
      <c r="O31" s="289"/>
    </row>
    <row r="32" spans="2:15">
      <c r="B32" s="287"/>
      <c r="C32" s="292" t="s">
        <v>165</v>
      </c>
      <c r="D32" s="288"/>
      <c r="E32" s="288"/>
      <c r="F32" s="288"/>
      <c r="G32" s="288"/>
      <c r="H32" s="288"/>
      <c r="I32" s="288"/>
      <c r="J32" s="290">
        <f>IF(H31=0,0,H30/H31)</f>
        <v>0</v>
      </c>
      <c r="K32" s="288"/>
      <c r="L32" s="288"/>
      <c r="M32" s="288"/>
      <c r="N32" s="288"/>
      <c r="O32" s="289"/>
    </row>
    <row r="33" spans="2:15">
      <c r="B33" s="287"/>
      <c r="C33" s="288"/>
      <c r="D33" s="288"/>
      <c r="E33" s="288"/>
      <c r="F33" s="288"/>
      <c r="G33" s="288"/>
      <c r="H33" s="288"/>
      <c r="I33" s="288"/>
      <c r="J33" s="288"/>
      <c r="K33" s="288"/>
      <c r="L33" s="288"/>
      <c r="M33" s="288"/>
      <c r="N33" s="288"/>
      <c r="O33" s="289"/>
    </row>
    <row r="34" spans="2:15" ht="15.75">
      <c r="B34" s="287"/>
      <c r="C34" s="288" t="s">
        <v>64</v>
      </c>
      <c r="D34" s="288"/>
      <c r="E34" s="288"/>
      <c r="F34" s="288"/>
      <c r="G34" s="288"/>
      <c r="H34" s="288"/>
      <c r="I34" s="288"/>
      <c r="J34" s="293">
        <f>IF(J32=0,0,J28/J32)</f>
        <v>0</v>
      </c>
      <c r="K34" s="288" t="s">
        <v>58</v>
      </c>
      <c r="L34" s="288"/>
      <c r="M34" s="288"/>
      <c r="N34" s="288"/>
      <c r="O34" s="289"/>
    </row>
    <row r="35" spans="2:15">
      <c r="B35" s="287"/>
      <c r="C35" s="288" t="s">
        <v>65</v>
      </c>
      <c r="D35" s="288"/>
      <c r="E35" s="288"/>
      <c r="F35" s="288"/>
      <c r="G35" s="288"/>
      <c r="H35" s="288"/>
      <c r="I35" s="288"/>
      <c r="J35" s="288"/>
      <c r="K35" s="288"/>
      <c r="L35" s="288"/>
      <c r="M35" s="288"/>
      <c r="N35" s="288"/>
      <c r="O35" s="289"/>
    </row>
    <row r="36" spans="2:15" ht="13.5" thickBot="1">
      <c r="B36" s="287"/>
      <c r="C36" s="288"/>
      <c r="D36" s="288"/>
      <c r="E36" s="288"/>
      <c r="F36" s="288"/>
      <c r="G36" s="288"/>
      <c r="H36" s="288"/>
      <c r="I36" s="288"/>
      <c r="J36" s="288"/>
      <c r="K36" s="288"/>
      <c r="L36" s="288"/>
      <c r="M36" s="288"/>
      <c r="N36" s="288"/>
      <c r="O36" s="289"/>
    </row>
    <row r="37" spans="2:15" ht="16.5" thickBot="1">
      <c r="B37" s="287"/>
      <c r="C37" s="288" t="s">
        <v>111</v>
      </c>
      <c r="D37" s="288"/>
      <c r="E37" s="288"/>
      <c r="F37" s="288"/>
      <c r="G37" s="288"/>
      <c r="H37" s="288"/>
      <c r="I37" s="288"/>
      <c r="J37" s="288"/>
      <c r="K37" s="288"/>
      <c r="L37" s="288"/>
      <c r="M37" s="288"/>
      <c r="N37" s="294">
        <f>+N23*J34</f>
        <v>0</v>
      </c>
      <c r="O37" s="289"/>
    </row>
    <row r="38" spans="2:15">
      <c r="B38" s="287"/>
      <c r="C38" s="288"/>
      <c r="D38" s="288"/>
      <c r="E38" s="288"/>
      <c r="F38" s="288"/>
      <c r="G38" s="288"/>
      <c r="H38" s="288"/>
      <c r="I38" s="288"/>
      <c r="J38" s="288"/>
      <c r="K38" s="288"/>
      <c r="L38" s="288"/>
      <c r="M38" s="288"/>
      <c r="N38" s="288"/>
      <c r="O38" s="289"/>
    </row>
    <row r="39" spans="2:15">
      <c r="B39" s="295"/>
      <c r="C39" s="296"/>
      <c r="D39" s="296"/>
      <c r="E39" s="296"/>
      <c r="F39" s="296"/>
      <c r="G39" s="296"/>
      <c r="H39" s="296"/>
      <c r="I39" s="296"/>
      <c r="J39" s="296"/>
      <c r="K39" s="296"/>
      <c r="L39" s="296"/>
      <c r="M39" s="296"/>
      <c r="N39" s="296"/>
      <c r="O39" s="297"/>
    </row>
    <row r="40" spans="2:15">
      <c r="B40" s="298"/>
      <c r="C40" s="299"/>
      <c r="D40" s="299"/>
      <c r="E40" s="299"/>
      <c r="F40" s="299"/>
      <c r="G40" s="299"/>
      <c r="H40" s="299"/>
      <c r="I40" s="299"/>
      <c r="J40" s="299"/>
      <c r="K40" s="299"/>
      <c r="L40" s="299"/>
      <c r="M40" s="299"/>
      <c r="N40" s="299"/>
      <c r="O40" s="300"/>
    </row>
    <row r="41" spans="2:15">
      <c r="B41" s="301" t="s">
        <v>66</v>
      </c>
      <c r="C41" s="288"/>
      <c r="D41" s="288"/>
      <c r="E41" s="288"/>
      <c r="F41" s="288"/>
      <c r="G41" s="288"/>
      <c r="H41" s="288"/>
      <c r="I41" s="288"/>
      <c r="J41" s="288"/>
      <c r="K41" s="288"/>
      <c r="L41" s="288"/>
      <c r="M41" s="288"/>
      <c r="N41" s="288"/>
      <c r="O41" s="289"/>
    </row>
    <row r="42" spans="2:15">
      <c r="B42" s="287"/>
      <c r="C42" s="288"/>
      <c r="D42" s="288"/>
      <c r="E42" s="288"/>
      <c r="F42" s="288"/>
      <c r="G42" s="288"/>
      <c r="H42" s="288"/>
      <c r="I42" s="288"/>
      <c r="J42" s="288"/>
      <c r="K42" s="288"/>
      <c r="L42" s="288"/>
      <c r="M42" s="288"/>
      <c r="N42" s="288"/>
      <c r="O42" s="289"/>
    </row>
    <row r="43" spans="2:15" ht="15.75">
      <c r="B43" s="287"/>
      <c r="C43" s="292" t="s">
        <v>166</v>
      </c>
      <c r="D43" s="288"/>
      <c r="E43" s="288"/>
      <c r="F43" s="288"/>
      <c r="G43" s="288"/>
      <c r="H43" s="439"/>
      <c r="I43" s="288" t="s">
        <v>58</v>
      </c>
      <c r="J43" s="302" t="s">
        <v>44</v>
      </c>
      <c r="K43" s="288"/>
      <c r="L43" s="288"/>
      <c r="M43" s="288"/>
      <c r="N43" s="288"/>
      <c r="O43" s="289"/>
    </row>
    <row r="44" spans="2:15">
      <c r="B44" s="287"/>
      <c r="C44" s="288"/>
      <c r="D44" s="288"/>
      <c r="E44" s="288"/>
      <c r="F44" s="288"/>
      <c r="G44" s="288"/>
      <c r="H44" s="288"/>
      <c r="I44" s="288"/>
      <c r="J44" s="288"/>
      <c r="K44" s="288"/>
      <c r="L44" s="288"/>
      <c r="M44" s="288"/>
      <c r="N44" s="288"/>
      <c r="O44" s="289"/>
    </row>
    <row r="45" spans="2:15">
      <c r="B45" s="287"/>
      <c r="C45" s="288" t="s">
        <v>67</v>
      </c>
      <c r="D45" s="288"/>
      <c r="E45" s="288"/>
      <c r="F45" s="288"/>
      <c r="G45" s="288"/>
      <c r="H45" s="288"/>
      <c r="I45" s="288"/>
      <c r="J45" s="288"/>
      <c r="K45" s="288"/>
      <c r="L45" s="288"/>
      <c r="M45" s="288"/>
      <c r="N45" s="288"/>
      <c r="O45" s="289"/>
    </row>
    <row r="46" spans="2:15" ht="15.75">
      <c r="B46" s="287"/>
      <c r="C46" s="288" t="s">
        <v>68</v>
      </c>
      <c r="D46" s="288"/>
      <c r="E46" s="288"/>
      <c r="F46" s="288"/>
      <c r="G46" s="288"/>
      <c r="H46" s="439"/>
      <c r="I46" s="288" t="s">
        <v>58</v>
      </c>
      <c r="J46" s="288" t="s">
        <v>44</v>
      </c>
      <c r="K46" s="288"/>
      <c r="L46" s="288"/>
      <c r="M46" s="288"/>
      <c r="N46" s="288"/>
      <c r="O46" s="289"/>
    </row>
    <row r="47" spans="2:15">
      <c r="B47" s="287"/>
      <c r="C47" s="288"/>
      <c r="D47" s="288"/>
      <c r="E47" s="288"/>
      <c r="F47" s="288"/>
      <c r="G47" s="288"/>
      <c r="H47" s="288"/>
      <c r="I47" s="288"/>
      <c r="J47" s="288"/>
      <c r="K47" s="288"/>
      <c r="L47" s="288"/>
      <c r="M47" s="288"/>
      <c r="N47" s="288"/>
      <c r="O47" s="289"/>
    </row>
    <row r="48" spans="2:15" ht="15.75">
      <c r="B48" s="287"/>
      <c r="C48" s="288" t="s">
        <v>69</v>
      </c>
      <c r="D48" s="288"/>
      <c r="E48" s="288"/>
      <c r="F48" s="288"/>
      <c r="G48" s="288"/>
      <c r="H48" s="288"/>
      <c r="I48" s="288"/>
      <c r="J48" s="293">
        <f>1-H43-H46</f>
        <v>1</v>
      </c>
      <c r="K48" s="288" t="s">
        <v>58</v>
      </c>
      <c r="L48" s="288"/>
      <c r="M48" s="288"/>
      <c r="N48" s="288"/>
      <c r="O48" s="289"/>
    </row>
    <row r="49" spans="2:15" ht="15.75">
      <c r="B49" s="303" t="s">
        <v>70</v>
      </c>
      <c r="C49" s="288" t="s">
        <v>71</v>
      </c>
      <c r="D49" s="288"/>
      <c r="E49" s="288"/>
      <c r="F49" s="288"/>
      <c r="G49" s="288"/>
      <c r="H49" s="288"/>
      <c r="I49" s="288"/>
      <c r="J49" s="304">
        <f>+N37</f>
        <v>0</v>
      </c>
      <c r="K49" s="288"/>
      <c r="L49" s="288"/>
      <c r="M49" s="288"/>
      <c r="N49" s="288"/>
      <c r="O49" s="289"/>
    </row>
    <row r="50" spans="2:15" ht="13.5" thickBot="1">
      <c r="B50" s="287"/>
      <c r="C50" s="288"/>
      <c r="D50" s="288"/>
      <c r="E50" s="288"/>
      <c r="F50" s="288"/>
      <c r="G50" s="288"/>
      <c r="H50" s="288"/>
      <c r="I50" s="288"/>
      <c r="J50" s="288"/>
      <c r="K50" s="288"/>
      <c r="L50" s="288"/>
      <c r="M50" s="288"/>
      <c r="N50" s="288"/>
      <c r="O50" s="289"/>
    </row>
    <row r="51" spans="2:15" ht="16.5" thickBot="1">
      <c r="B51" s="287"/>
      <c r="C51" s="288" t="s">
        <v>112</v>
      </c>
      <c r="D51" s="288"/>
      <c r="E51" s="288"/>
      <c r="F51" s="288"/>
      <c r="G51" s="288"/>
      <c r="H51" s="288"/>
      <c r="I51" s="288"/>
      <c r="J51" s="288"/>
      <c r="K51" s="288"/>
      <c r="L51" s="288"/>
      <c r="M51" s="288"/>
      <c r="N51" s="294">
        <f>+J48*J49</f>
        <v>0</v>
      </c>
      <c r="O51" s="289"/>
    </row>
    <row r="52" spans="2:15">
      <c r="B52" s="305"/>
      <c r="C52" s="296"/>
      <c r="D52" s="296"/>
      <c r="E52" s="296"/>
      <c r="F52" s="296"/>
      <c r="G52" s="296"/>
      <c r="H52" s="296"/>
      <c r="I52" s="296"/>
      <c r="J52" s="296"/>
      <c r="K52" s="296"/>
      <c r="L52" s="296"/>
      <c r="M52" s="296"/>
      <c r="N52" s="296"/>
      <c r="O52" s="297"/>
    </row>
    <row r="53" spans="2:15" ht="13.5" thickBot="1">
      <c r="B53" s="306"/>
      <c r="C53" s="299"/>
      <c r="D53" s="299"/>
      <c r="E53" s="299"/>
      <c r="F53" s="299"/>
      <c r="G53" s="299"/>
      <c r="H53" s="299"/>
      <c r="I53" s="299"/>
      <c r="J53" s="299"/>
      <c r="K53" s="299"/>
      <c r="L53" s="299"/>
      <c r="M53" s="299"/>
      <c r="N53" s="299"/>
      <c r="O53" s="300"/>
    </row>
    <row r="54" spans="2:15" ht="18.75" thickBot="1">
      <c r="B54" s="307" t="s">
        <v>72</v>
      </c>
      <c r="C54" s="288"/>
      <c r="D54" s="288"/>
      <c r="E54" s="288"/>
      <c r="F54" s="288"/>
      <c r="G54" s="288"/>
      <c r="H54" s="288"/>
      <c r="I54" s="288"/>
      <c r="J54" s="288"/>
      <c r="K54" s="288"/>
      <c r="L54" s="288"/>
      <c r="M54" s="288"/>
      <c r="N54" s="308">
        <f>IF(N5=0,0,N51/N5)</f>
        <v>0</v>
      </c>
      <c r="O54" s="289" t="s">
        <v>44</v>
      </c>
    </row>
    <row r="55" spans="2:15">
      <c r="B55" s="305"/>
      <c r="C55" s="296"/>
      <c r="D55" s="296"/>
      <c r="E55" s="296"/>
      <c r="F55" s="296"/>
      <c r="G55" s="296"/>
      <c r="H55" s="296"/>
      <c r="I55" s="296"/>
      <c r="J55" s="296"/>
      <c r="K55" s="296"/>
      <c r="L55" s="296"/>
      <c r="M55" s="296"/>
      <c r="N55" s="296"/>
      <c r="O55" s="297"/>
    </row>
    <row r="57" spans="2:15">
      <c r="N57" s="534" t="s">
        <v>187</v>
      </c>
    </row>
    <row r="58" spans="2:15">
      <c r="N58" s="534"/>
    </row>
    <row r="59" spans="2:15">
      <c r="N59" s="534"/>
    </row>
    <row r="60" spans="2:15">
      <c r="N60" s="534"/>
    </row>
  </sheetData>
  <sheetProtection password="DF55" sheet="1" objects="1" scenarios="1"/>
  <mergeCells count="7">
    <mergeCell ref="C7:F7"/>
    <mergeCell ref="G7:G8"/>
    <mergeCell ref="J7:J8"/>
    <mergeCell ref="N57:N60"/>
    <mergeCell ref="K7:K8"/>
    <mergeCell ref="H7:I8"/>
    <mergeCell ref="H9:I9"/>
  </mergeCells>
  <phoneticPr fontId="2" type="noConversion"/>
  <conditionalFormatting sqref="N5 H16 J16 H21 J21 N23 J32 J34 N37 J49 N51 N54">
    <cfRule type="cellIs" dxfId="46" priority="1" stopIfTrue="1" operator="equal">
      <formula>0</formula>
    </cfRule>
    <cfRule type="cellIs" dxfId="45" priority="2" stopIfTrue="1" operator="notEqual">
      <formula>0</formula>
    </cfRule>
  </conditionalFormatting>
  <conditionalFormatting sqref="G9:K9">
    <cfRule type="cellIs" dxfId="44" priority="3" stopIfTrue="1" operator="equal">
      <formula>0</formula>
    </cfRule>
    <cfRule type="cellIs" dxfId="43" priority="4" stopIfTrue="1" operator="notEqual">
      <formula>0</formula>
    </cfRule>
  </conditionalFormatting>
  <conditionalFormatting sqref="H13:H14 H18:H19 H31 J28 H43 H46">
    <cfRule type="cellIs" dxfId="42" priority="5" stopIfTrue="1" operator="equal">
      <formula>0</formula>
    </cfRule>
    <cfRule type="cellIs" dxfId="41" priority="6" stopIfTrue="1" operator="notEqual">
      <formula>0</formula>
    </cfRule>
  </conditionalFormatting>
  <conditionalFormatting sqref="H30">
    <cfRule type="cellIs" dxfId="40" priority="7" stopIfTrue="1" operator="equal">
      <formula>0</formula>
    </cfRule>
    <cfRule type="cellIs" dxfId="39" priority="8" stopIfTrue="1" operator="notEqual">
      <formula>0</formula>
    </cfRule>
  </conditionalFormatting>
  <conditionalFormatting sqref="J48">
    <cfRule type="cellIs" dxfId="38" priority="9" stopIfTrue="1" operator="equal">
      <formula>1</formula>
    </cfRule>
  </conditionalFormatting>
  <hyperlinks>
    <hyperlink ref="N57:N60" location="'5. Checklist'!B35" display="Click Here to Return to Checklist"/>
  </hyperlinks>
  <pageMargins left="0.25" right="0.37" top="0.72" bottom="1.02" header="0.5" footer="0.5"/>
  <pageSetup scale="79" orientation="portrait" r:id="rId1"/>
  <headerFooter alignWithMargins="0">
    <oddFooter>&amp;L&amp;F&amp;R&amp;A</oddFooter>
  </headerFooter>
  <drawing r:id="rId2"/>
</worksheet>
</file>

<file path=xl/worksheets/sheet12.xml><?xml version="1.0" encoding="utf-8"?>
<worksheet xmlns="http://schemas.openxmlformats.org/spreadsheetml/2006/main" xmlns:r="http://schemas.openxmlformats.org/officeDocument/2006/relationships">
  <sheetPr codeName="Sheet8" enableFormatConditionsCalculation="0">
    <tabColor indexed="15"/>
    <pageSetUpPr fitToPage="1"/>
  </sheetPr>
  <dimension ref="B1:BQ44"/>
  <sheetViews>
    <sheetView showGridLines="0" view="pageBreakPreview" zoomScale="40" zoomScaleNormal="40" zoomScaleSheetLayoutView="40" workbookViewId="0"/>
  </sheetViews>
  <sheetFormatPr defaultRowHeight="15"/>
  <cols>
    <col min="1" max="1" width="1.5" style="4" customWidth="1"/>
    <col min="2" max="2" width="9.875" style="1" customWidth="1"/>
    <col min="3" max="3" width="15.75" style="1" customWidth="1"/>
    <col min="4" max="4" width="7.875" style="105" bestFit="1" customWidth="1"/>
    <col min="5" max="5" width="3.625" style="105" customWidth="1"/>
    <col min="6" max="67" width="5" style="1" customWidth="1"/>
    <col min="68" max="68" width="7.5" style="3" customWidth="1"/>
    <col min="69" max="16384" width="9" style="4"/>
  </cols>
  <sheetData>
    <row r="1" spans="2:69">
      <c r="B1" s="4"/>
    </row>
    <row r="2" spans="2:69" ht="15" customHeight="1">
      <c r="D2" s="1"/>
      <c r="E2" s="1"/>
      <c r="BG2" s="2"/>
    </row>
    <row r="3" spans="2:69" ht="15" customHeight="1">
      <c r="D3" s="1"/>
      <c r="E3" s="1"/>
    </row>
    <row r="4" spans="2:69" ht="37.5" customHeight="1">
      <c r="D4" s="1"/>
      <c r="E4" s="1"/>
      <c r="F4" s="5"/>
      <c r="G4" s="5"/>
      <c r="Q4" s="6"/>
      <c r="T4" s="7"/>
      <c r="U4" s="8" t="s">
        <v>0</v>
      </c>
      <c r="V4" s="546"/>
      <c r="W4" s="547"/>
      <c r="X4" s="547"/>
      <c r="Y4" s="547"/>
      <c r="Z4" s="547"/>
      <c r="AA4" s="547"/>
      <c r="AB4" s="547"/>
      <c r="AC4" s="547"/>
      <c r="AD4" s="547"/>
      <c r="AE4" s="547"/>
      <c r="AF4" s="547"/>
      <c r="AG4" s="547"/>
      <c r="AH4" s="547"/>
      <c r="AI4" s="547"/>
      <c r="AO4" s="7"/>
      <c r="AP4" s="8" t="s">
        <v>1</v>
      </c>
      <c r="AQ4" s="541"/>
      <c r="AR4" s="542"/>
      <c r="AS4" s="542"/>
      <c r="AT4" s="543"/>
      <c r="AU4" s="543"/>
      <c r="AV4" s="543"/>
      <c r="AW4" s="543"/>
      <c r="AX4" s="543"/>
      <c r="AY4" s="543"/>
      <c r="AZ4" s="543"/>
      <c r="BA4" s="543"/>
      <c r="BD4" s="2"/>
    </row>
    <row r="5" spans="2:69" ht="5.25" customHeight="1" thickBot="1">
      <c r="D5" s="1"/>
      <c r="E5" s="1"/>
      <c r="F5" s="9"/>
      <c r="G5" s="9"/>
      <c r="AW5" s="10"/>
      <c r="AX5" s="10"/>
      <c r="AY5" s="10"/>
    </row>
    <row r="6" spans="2:69" ht="36" customHeight="1">
      <c r="B6" s="565" t="s">
        <v>2</v>
      </c>
      <c r="C6" s="566"/>
      <c r="D6" s="11" t="s">
        <v>3</v>
      </c>
      <c r="E6" s="12"/>
      <c r="F6" s="13" t="str">
        <f>IF(ISBLANK(F$25),"",IF((F32 &gt;= 1),"X",""))</f>
        <v>X</v>
      </c>
      <c r="G6" s="14" t="str">
        <f>IF(ISBLANK(F$26),"",IF((F33 &gt;= 1),"X",""))</f>
        <v>X</v>
      </c>
      <c r="H6" s="13" t="str">
        <f>IF(ISBLANK(H$25),"",IF((H32 &gt;= 1),"X",""))</f>
        <v/>
      </c>
      <c r="I6" s="14" t="str">
        <f>IF(ISBLANK(H$26),"",IF((H33 &gt;= 1),"X",""))</f>
        <v>X</v>
      </c>
      <c r="J6" s="13" t="str">
        <f>IF(ISBLANK(J$25),"",IF((J32 &gt;= 1),"X",""))</f>
        <v/>
      </c>
      <c r="K6" s="14" t="str">
        <f>IF(ISBLANK(J$26),"",IF((J33 &gt;= 1),"X",""))</f>
        <v/>
      </c>
      <c r="L6" s="13" t="str">
        <f>IF(ISBLANK(L$25),"",IF((L32 &gt;= 1),"X",""))</f>
        <v/>
      </c>
      <c r="M6" s="14" t="str">
        <f>IF(ISBLANK(L$26),"",IF((L33 &gt;= 1),"X",""))</f>
        <v/>
      </c>
      <c r="N6" s="13" t="str">
        <f>IF(ISBLANK(N$25),"",IF((N32 &gt;= 1),"X",""))</f>
        <v/>
      </c>
      <c r="O6" s="14" t="str">
        <f>IF(ISBLANK(N$26),"",IF((N33 &gt;= 1),"X",""))</f>
        <v/>
      </c>
      <c r="P6" s="13" t="str">
        <f>IF(ISBLANK(P$25),"",IF((P32 &gt;= 1),"X",""))</f>
        <v/>
      </c>
      <c r="Q6" s="14" t="str">
        <f>IF(ISBLANK(P$26),"",IF((P33 &gt;= 1),"X",""))</f>
        <v/>
      </c>
      <c r="R6" s="13" t="str">
        <f>IF(ISBLANK(R$25),"",IF((R32 &gt;= 1),"X",""))</f>
        <v/>
      </c>
      <c r="S6" s="14" t="str">
        <f>IF(ISBLANK(R$26),"",IF((R33 &gt;= 1),"X",""))</f>
        <v/>
      </c>
      <c r="T6" s="13" t="str">
        <f>IF(ISBLANK(T$25),"",IF((T32 &gt;= 1),"X",""))</f>
        <v/>
      </c>
      <c r="U6" s="14" t="str">
        <f>IF(ISBLANK(T$26),"",IF((T33 &gt;= 1),"X",""))</f>
        <v/>
      </c>
      <c r="V6" s="13" t="str">
        <f>IF(ISBLANK(V$25),"",IF((V32 &gt;= 1),"X",""))</f>
        <v/>
      </c>
      <c r="W6" s="14" t="str">
        <f>IF(ISBLANK(V$26),"",IF((V33 &gt;= 1),"X",""))</f>
        <v/>
      </c>
      <c r="X6" s="13" t="str">
        <f>IF(ISBLANK(X$25),"",IF((X32 &gt;= 1),"X",""))</f>
        <v/>
      </c>
      <c r="Y6" s="14" t="str">
        <f>IF(ISBLANK(X$26),"",IF((X33 &gt;= 1),"X",""))</f>
        <v/>
      </c>
      <c r="Z6" s="13" t="str">
        <f>IF(ISBLANK(Z$25),"",IF((Z32 &gt;= 1),"X",""))</f>
        <v/>
      </c>
      <c r="AA6" s="14" t="str">
        <f>IF(ISBLANK(Z$26),"",IF((Z33 &gt;= 1),"X",""))</f>
        <v/>
      </c>
      <c r="AB6" s="13" t="str">
        <f>IF(ISBLANK(AB$25),"",IF((AB32 &gt;= 1),"X",""))</f>
        <v/>
      </c>
      <c r="AC6" s="14" t="str">
        <f>IF(ISBLANK(AB$26),"",IF((AB33 &gt;= 1),"X",""))</f>
        <v/>
      </c>
      <c r="AD6" s="13" t="str">
        <f>IF(ISBLANK(AD$25),"",IF((AD32 &gt;= 1),"X",""))</f>
        <v/>
      </c>
      <c r="AE6" s="14" t="str">
        <f>IF(ISBLANK(AD$26),"",IF((AD33 &gt;= 1),"X",""))</f>
        <v/>
      </c>
      <c r="AF6" s="13" t="str">
        <f>IF(ISBLANK(AF$25),"",IF((AF32 &gt;= 1),"X",""))</f>
        <v/>
      </c>
      <c r="AG6" s="14" t="str">
        <f>IF(ISBLANK(AF$26),"",IF((AF33 &gt;= 1),"X",""))</f>
        <v/>
      </c>
      <c r="AH6" s="13" t="str">
        <f>IF(ISBLANK(AH$25),"",IF((AH32 &gt;= 1),"X",""))</f>
        <v/>
      </c>
      <c r="AI6" s="14" t="str">
        <f>IF(ISBLANK(AH$26),"",IF((AH33 &gt;= 1),"X",""))</f>
        <v/>
      </c>
      <c r="AJ6" s="13" t="str">
        <f>IF(ISBLANK(AJ$25),"",IF((AJ32 &gt;= 1),"X",""))</f>
        <v/>
      </c>
      <c r="AK6" s="14" t="str">
        <f>IF(ISBLANK(AJ$26),"",IF((AJ33 &gt;= 1),"X",""))</f>
        <v/>
      </c>
      <c r="AL6" s="13" t="str">
        <f>IF(ISBLANK(AL$25),"",IF((AL32 &gt;= 1),"X",""))</f>
        <v/>
      </c>
      <c r="AM6" s="14" t="str">
        <f>IF(ISBLANK(AL$26),"",IF((AL33 &gt;= 1),"X",""))</f>
        <v/>
      </c>
      <c r="AN6" s="13" t="str">
        <f>IF(ISBLANK(AN$25),"",IF((AN32 &gt;= 1),"X",""))</f>
        <v/>
      </c>
      <c r="AO6" s="14" t="str">
        <f>IF(ISBLANK(AN$26),"",IF((AN33 &gt;= 1),"X",""))</f>
        <v/>
      </c>
      <c r="AP6" s="13" t="str">
        <f>IF(ISBLANK(AP$25),"",IF((AP32 &gt;= 1),"X",""))</f>
        <v/>
      </c>
      <c r="AQ6" s="14" t="str">
        <f>IF(ISBLANK(AP$26),"",IF((AP33 &gt;= 1),"X",""))</f>
        <v/>
      </c>
      <c r="AR6" s="13" t="str">
        <f>IF(ISBLANK(AR$25),"",IF((AR32 &gt;= 1),"X",""))</f>
        <v/>
      </c>
      <c r="AS6" s="14" t="str">
        <f>IF(ISBLANK(AR$26),"",IF((AR33 &gt;= 1),"X",""))</f>
        <v/>
      </c>
      <c r="AT6" s="13" t="str">
        <f>IF(ISBLANK(AT$25),"",IF((AT32 &gt;= 1),"X",""))</f>
        <v/>
      </c>
      <c r="AU6" s="14" t="str">
        <f>IF(ISBLANK(AT$26),"",IF((AT33 &gt;= 1),"X",""))</f>
        <v/>
      </c>
      <c r="AV6" s="13" t="str">
        <f>IF(ISBLANK(AV$25),"",IF((AV32 &gt;= 1),"X",""))</f>
        <v/>
      </c>
      <c r="AW6" s="14" t="str">
        <f>IF(ISBLANK(AV$26),"",IF((AV33 &gt;= 1),"X",""))</f>
        <v/>
      </c>
      <c r="AX6" s="13" t="str">
        <f>IF(ISBLANK(AX$25),"",IF((AX32 &gt;= 1),"X",""))</f>
        <v/>
      </c>
      <c r="AY6" s="14" t="str">
        <f>IF(ISBLANK(AX$26),"",IF((AX33 &gt;= 1),"X",""))</f>
        <v/>
      </c>
      <c r="AZ6" s="13" t="str">
        <f>IF(ISBLANK(AZ$25),"",IF((AZ32 &gt;= 1),"X",""))</f>
        <v/>
      </c>
      <c r="BA6" s="14" t="str">
        <f>IF(ISBLANK(AZ$26),"",IF((AZ33 &gt;= 1),"X",""))</f>
        <v/>
      </c>
      <c r="BB6" s="13" t="str">
        <f>IF(ISBLANK(BB$25),"",IF((BB32 &gt;= 1),"X",""))</f>
        <v/>
      </c>
      <c r="BC6" s="14" t="str">
        <f>IF(ISBLANK(BB$26),"",IF((BB33 &gt;= 1),"X",""))</f>
        <v/>
      </c>
      <c r="BD6" s="13" t="str">
        <f>IF(ISBLANK(BD$25),"",IF((BD32 &gt;= 1),"X",""))</f>
        <v/>
      </c>
      <c r="BE6" s="14" t="str">
        <f>IF(ISBLANK(BD$26),"",IF((BD33 &gt;= 1),"X",""))</f>
        <v/>
      </c>
      <c r="BF6" s="13" t="str">
        <f>IF(ISBLANK(BF$25),"",IF((BF32 &gt;= 1),"X",""))</f>
        <v/>
      </c>
      <c r="BG6" s="14" t="str">
        <f>IF(ISBLANK(BF$26),"",IF((BF33 &gt;= 1),"X",""))</f>
        <v/>
      </c>
      <c r="BH6" s="13" t="str">
        <f>IF(ISBLANK(BH$25),"",IF((BH32 &gt;= 1),"X",""))</f>
        <v/>
      </c>
      <c r="BI6" s="14" t="str">
        <f>IF(ISBLANK(BH$26),"",IF((BH33 &gt;= 1),"X",""))</f>
        <v/>
      </c>
      <c r="BJ6" s="13" t="str">
        <f>IF(ISBLANK(BJ$25),"",IF((BJ32 &gt;= 1),"X",""))</f>
        <v/>
      </c>
      <c r="BK6" s="14" t="str">
        <f>IF(ISBLANK(BJ$26),"",IF((BJ33 &gt;= 1),"X",""))</f>
        <v/>
      </c>
      <c r="BL6" s="13" t="str">
        <f>IF(ISBLANK(BL$25),"",IF((BL32 &gt;= 1),"X",""))</f>
        <v/>
      </c>
      <c r="BM6" s="14" t="str">
        <f>IF(ISBLANK(BL$26),"",IF((BL33 &gt;= 1),"X",""))</f>
        <v/>
      </c>
      <c r="BN6" s="13" t="str">
        <f>IF(ISBLANK(BN$25),"",IF((BN32 &gt;= 1),"X",""))</f>
        <v/>
      </c>
      <c r="BO6" s="14" t="str">
        <f>IF(ISBLANK(BN$26),"",IF((BN33 &gt;= 1),"X",""))</f>
        <v/>
      </c>
      <c r="BP6" s="15"/>
    </row>
    <row r="7" spans="2:69" ht="36" customHeight="1">
      <c r="B7" s="567"/>
      <c r="C7" s="568"/>
      <c r="D7" s="16">
        <v>0.95</v>
      </c>
      <c r="E7" s="17"/>
      <c r="F7" s="18" t="str">
        <f>IF(ISBLANK(F$25),"",IF(AND((F32 &lt; 1),(F32 &gt;= 0.95)),"X",""))</f>
        <v/>
      </c>
      <c r="G7" s="19" t="str">
        <f>IF(ISBLANK(F$26),"",IF(AND((F33 &lt; 1),(F33 &gt;= 0.95)),"X",""))</f>
        <v/>
      </c>
      <c r="H7" s="18" t="str">
        <f>IF(ISBLANK(H$25),"",IF(AND((H32 &lt; 1),(H32 &gt;= 0.95)),"X",""))</f>
        <v>X</v>
      </c>
      <c r="I7" s="19" t="str">
        <f>IF(ISBLANK(H$26),"",IF(AND((H33 &lt; 1),(H33 &gt;= 0.95)),"X",""))</f>
        <v/>
      </c>
      <c r="J7" s="18" t="str">
        <f>IF(ISBLANK(J$25),"",IF(AND((J32 &lt; 1),(J32 &gt;= 0.95)),"X",""))</f>
        <v/>
      </c>
      <c r="K7" s="19" t="str">
        <f>IF(ISBLANK(J$26),"",IF(AND((J33 &lt; 1),(J33 &gt;= 0.95)),"X",""))</f>
        <v/>
      </c>
      <c r="L7" s="18" t="str">
        <f>IF(ISBLANK(L$25),"",IF(AND((L32 &lt; 1),(L32 &gt;= 0.95)),"X",""))</f>
        <v/>
      </c>
      <c r="M7" s="19" t="str">
        <f>IF(ISBLANK(L$26),"",IF(AND((L33 &lt; 1),(L33 &gt;= 0.95)),"X",""))</f>
        <v/>
      </c>
      <c r="N7" s="18" t="str">
        <f>IF(ISBLANK(N$25),"",IF(AND((N32 &lt; 1),(N32 &gt;= 0.95)),"X",""))</f>
        <v/>
      </c>
      <c r="O7" s="19" t="str">
        <f>IF(ISBLANK(N$26),"",IF(AND((N33 &lt; 1),(N33 &gt;= 0.95)),"X",""))</f>
        <v/>
      </c>
      <c r="P7" s="18" t="str">
        <f>IF(ISBLANK(P$25),"",IF(AND((P32 &lt; 1),(P32 &gt;= 0.95)),"X",""))</f>
        <v/>
      </c>
      <c r="Q7" s="19" t="str">
        <f>IF(ISBLANK(P$26),"",IF(AND((P33 &lt; 1),(P33 &gt;= 0.95)),"X",""))</f>
        <v/>
      </c>
      <c r="R7" s="18" t="str">
        <f>IF(ISBLANK(R$25),"",IF(AND((R32 &lt; 1),(R32 &gt;= 0.95)),"X",""))</f>
        <v/>
      </c>
      <c r="S7" s="19" t="str">
        <f>IF(ISBLANK(R$26),"",IF(AND((R33 &lt; 1),(R33 &gt;= 0.95)),"X",""))</f>
        <v/>
      </c>
      <c r="T7" s="18" t="str">
        <f>IF(ISBLANK(T$25),"",IF(AND((T32 &lt; 1),(T32 &gt;= 0.95)),"X",""))</f>
        <v/>
      </c>
      <c r="U7" s="19" t="str">
        <f>IF(ISBLANK(T$26),"",IF(AND((T33 &lt; 1),(T33 &gt;= 0.95)),"X",""))</f>
        <v/>
      </c>
      <c r="V7" s="18" t="str">
        <f>IF(ISBLANK(V$25),"",IF(AND((V32 &lt; 1),(V32 &gt;= 0.95)),"X",""))</f>
        <v/>
      </c>
      <c r="W7" s="19" t="str">
        <f>IF(ISBLANK(V$26),"",IF(AND((V33 &lt; 1),(V33 &gt;= 0.95)),"X",""))</f>
        <v/>
      </c>
      <c r="X7" s="18" t="str">
        <f>IF(ISBLANK(X$25),"",IF(AND((X32 &lt; 1),(X32 &gt;= 0.95)),"X",""))</f>
        <v/>
      </c>
      <c r="Y7" s="19" t="str">
        <f>IF(ISBLANK(X$26),"",IF(AND((X33 &lt; 1),(X33 &gt;= 0.95)),"X",""))</f>
        <v/>
      </c>
      <c r="Z7" s="18" t="str">
        <f>IF(ISBLANK(Z$25),"",IF(AND((Z32 &lt; 1),(Z32 &gt;= 0.95)),"X",""))</f>
        <v/>
      </c>
      <c r="AA7" s="19" t="str">
        <f>IF(ISBLANK(Z$26),"",IF(AND((Z33 &lt; 1),(Z33 &gt;= 0.95)),"X",""))</f>
        <v/>
      </c>
      <c r="AB7" s="18" t="str">
        <f>IF(ISBLANK(AB$25),"",IF(AND((AB32 &lt; 1),(AB32 &gt;= 0.95)),"X",""))</f>
        <v/>
      </c>
      <c r="AC7" s="19" t="str">
        <f>IF(ISBLANK(AB$26),"",IF(AND((AB33 &lt; 1),(AB33 &gt;= 0.95)),"X",""))</f>
        <v/>
      </c>
      <c r="AD7" s="18" t="str">
        <f>IF(ISBLANK(AD$25),"",IF(AND((AD32 &lt; 1),(AD32 &gt;= 0.95)),"X",""))</f>
        <v/>
      </c>
      <c r="AE7" s="19" t="str">
        <f>IF(ISBLANK(AD$26),"",IF(AND((AD33 &lt; 1),(AD33 &gt;= 0.95)),"X",""))</f>
        <v/>
      </c>
      <c r="AF7" s="18" t="str">
        <f>IF(ISBLANK(AF$25),"",IF(AND((AF32 &lt; 1),(AF32 &gt;= 0.95)),"X",""))</f>
        <v/>
      </c>
      <c r="AG7" s="19" t="str">
        <f>IF(ISBLANK(AF$26),"",IF(AND((AF33 &lt; 1),(AF33 &gt;= 0.95)),"X",""))</f>
        <v/>
      </c>
      <c r="AH7" s="18" t="str">
        <f>IF(ISBLANK(AH$25),"",IF(AND((AH32 &lt; 1),(AH32 &gt;= 0.95)),"X",""))</f>
        <v/>
      </c>
      <c r="AI7" s="19" t="str">
        <f>IF(ISBLANK(AH$26),"",IF(AND((AH33 &lt; 1),(AH33 &gt;= 0.95)),"X",""))</f>
        <v/>
      </c>
      <c r="AJ7" s="18" t="str">
        <f>IF(ISBLANK(AJ$25),"",IF(AND((AJ32 &lt; 1),(AJ32 &gt;= 0.95)),"X",""))</f>
        <v/>
      </c>
      <c r="AK7" s="19" t="str">
        <f>IF(ISBLANK(AJ$26),"",IF(AND((AJ33 &lt; 1),(AJ33 &gt;= 0.95)),"X",""))</f>
        <v/>
      </c>
      <c r="AL7" s="18" t="str">
        <f>IF(ISBLANK(AL$25),"",IF(AND((AL32 &lt; 1),(AL32 &gt;= 0.95)),"X",""))</f>
        <v/>
      </c>
      <c r="AM7" s="19" t="str">
        <f>IF(ISBLANK(AL$26),"",IF(AND((AL33 &lt; 1),(AL33 &gt;= 0.95)),"X",""))</f>
        <v/>
      </c>
      <c r="AN7" s="18" t="str">
        <f>IF(ISBLANK(AN$25),"",IF(AND((AN32 &lt; 1),(AN32 &gt;= 0.95)),"X",""))</f>
        <v/>
      </c>
      <c r="AO7" s="19" t="str">
        <f>IF(ISBLANK(AN$26),"",IF(AND((AN33 &lt; 1),(AN33 &gt;= 0.95)),"X",""))</f>
        <v/>
      </c>
      <c r="AP7" s="18" t="str">
        <f>IF(ISBLANK(AP$25),"",IF(AND((AP32 &lt; 1),(AP32 &gt;= 0.95)),"X",""))</f>
        <v/>
      </c>
      <c r="AQ7" s="19" t="str">
        <f>IF(ISBLANK(AP$26),"",IF(AND((AP33 &lt; 1),(AP33 &gt;= 0.95)),"X",""))</f>
        <v/>
      </c>
      <c r="AR7" s="18" t="str">
        <f>IF(ISBLANK(AR$25),"",IF(AND((AR32 &lt; 1),(AR32 &gt;= 0.95)),"X",""))</f>
        <v/>
      </c>
      <c r="AS7" s="19" t="str">
        <f>IF(ISBLANK(AR$26),"",IF(AND((AR33 &lt; 1),(AR33 &gt;= 0.95)),"X",""))</f>
        <v/>
      </c>
      <c r="AT7" s="18" t="str">
        <f>IF(ISBLANK(AT$25),"",IF(AND((AT32 &lt; 1),(AT32 &gt;= 0.95)),"X",""))</f>
        <v/>
      </c>
      <c r="AU7" s="19" t="str">
        <f>IF(ISBLANK(AT$26),"",IF(AND((AT33 &lt; 1),(AT33 &gt;= 0.95)),"X",""))</f>
        <v/>
      </c>
      <c r="AV7" s="18" t="str">
        <f>IF(ISBLANK(AV$25),"",IF(AND((AV32 &lt; 1),(AV32 &gt;= 0.95)),"X",""))</f>
        <v/>
      </c>
      <c r="AW7" s="19" t="str">
        <f>IF(ISBLANK(AV$26),"",IF(AND((AV33 &lt; 1),(AV33 &gt;= 0.95)),"X",""))</f>
        <v/>
      </c>
      <c r="AX7" s="18" t="str">
        <f>IF(ISBLANK(AX$25),"",IF(AND((AX32 &lt; 1),(AX32 &gt;= 0.95)),"X",""))</f>
        <v/>
      </c>
      <c r="AY7" s="19" t="str">
        <f>IF(ISBLANK(AX$26),"",IF(AND((AX33 &lt; 1),(AX33 &gt;= 0.95)),"X",""))</f>
        <v/>
      </c>
      <c r="AZ7" s="18" t="str">
        <f>IF(ISBLANK(AZ$25),"",IF(AND((AZ32 &lt; 1),(AZ32 &gt;= 0.95)),"X",""))</f>
        <v/>
      </c>
      <c r="BA7" s="19" t="str">
        <f>IF(ISBLANK(AZ$26),"",IF(AND((AZ33 &lt; 1),(AZ33 &gt;= 0.95)),"X",""))</f>
        <v/>
      </c>
      <c r="BB7" s="18" t="str">
        <f>IF(ISBLANK(BB$25),"",IF(AND((BB32 &lt; 1),(BB32 &gt;= 0.95)),"X",""))</f>
        <v/>
      </c>
      <c r="BC7" s="19" t="str">
        <f>IF(ISBLANK(BB$26),"",IF(AND((BB33 &lt; 1),(BB33 &gt;= 0.95)),"X",""))</f>
        <v/>
      </c>
      <c r="BD7" s="18" t="str">
        <f>IF(ISBLANK(BD$25),"",IF(AND((BD32 &lt; 1),(BD32 &gt;= 0.95)),"X",""))</f>
        <v/>
      </c>
      <c r="BE7" s="19" t="str">
        <f>IF(ISBLANK(BD$26),"",IF(AND((BD33 &lt; 1),(BD33 &gt;= 0.95)),"X",""))</f>
        <v/>
      </c>
      <c r="BF7" s="18" t="str">
        <f>IF(ISBLANK(BF$25),"",IF(AND((BF32 &lt; 1),(BF32 &gt;= 0.95)),"X",""))</f>
        <v/>
      </c>
      <c r="BG7" s="19" t="str">
        <f>IF(ISBLANK(BF$26),"",IF(AND((BF33 &lt; 1),(BF33 &gt;= 0.95)),"X",""))</f>
        <v/>
      </c>
      <c r="BH7" s="18" t="str">
        <f>IF(ISBLANK(BH$25),"",IF(AND((BH32 &lt; 1),(BH32 &gt;= 0.95)),"X",""))</f>
        <v/>
      </c>
      <c r="BI7" s="19" t="str">
        <f>IF(ISBLANK(BH$26),"",IF(AND((BH33 &lt; 1),(BH33 &gt;= 0.95)),"X",""))</f>
        <v/>
      </c>
      <c r="BJ7" s="18" t="str">
        <f>IF(ISBLANK(BJ$25),"",IF(AND((BJ32 &lt; 1),(BJ32 &gt;= 0.95)),"X",""))</f>
        <v/>
      </c>
      <c r="BK7" s="19" t="str">
        <f>IF(ISBLANK(BJ$26),"",IF(AND((BJ33 &lt; 1),(BJ33 &gt;= 0.95)),"X",""))</f>
        <v/>
      </c>
      <c r="BL7" s="18" t="str">
        <f>IF(ISBLANK(BL$25),"",IF(AND((BL32 &lt; 1),(BL32 &gt;= 0.95)),"X",""))</f>
        <v/>
      </c>
      <c r="BM7" s="19" t="str">
        <f>IF(ISBLANK(BL$26),"",IF(AND((BL33 &lt; 1),(BL33 &gt;= 0.95)),"X",""))</f>
        <v/>
      </c>
      <c r="BN7" s="18" t="str">
        <f>IF(ISBLANK(BN$25),"",IF(AND((BN32 &lt; 1),(BN32 &gt;= 0.95)),"X",""))</f>
        <v/>
      </c>
      <c r="BO7" s="19" t="str">
        <f>IF(ISBLANK(BN$26),"",IF(AND((BN33 &lt; 1),(BN33 &gt;= 0.95)),"X",""))</f>
        <v/>
      </c>
      <c r="BP7" s="20" t="s">
        <v>4</v>
      </c>
    </row>
    <row r="8" spans="2:69" ht="36" customHeight="1">
      <c r="B8" s="569"/>
      <c r="C8" s="570"/>
      <c r="D8" s="21">
        <v>0.9</v>
      </c>
      <c r="E8" s="17"/>
      <c r="F8" s="18" t="str">
        <f>IF(ISBLANK(F$25),"",IF(AND((F32 &lt; 0.95),(F32 &gt;= 0.9)),"X",""))</f>
        <v/>
      </c>
      <c r="G8" s="19" t="str">
        <f>IF(ISBLANK(F$26),"",IF(AND((F33 &lt; 0.95),(F33 &gt;= 0.9)),"X",""))</f>
        <v/>
      </c>
      <c r="H8" s="18" t="str">
        <f>IF(ISBLANK(H$25),"",IF(AND((H32 &lt; 0.95),(H32 &gt;= 0.9)),"X",""))</f>
        <v/>
      </c>
      <c r="I8" s="19" t="str">
        <f>IF(ISBLANK(H$26),"",IF(AND((H33 &lt; 0.95),(H33 &gt;= 0.9)),"X",""))</f>
        <v/>
      </c>
      <c r="J8" s="18" t="str">
        <f>IF(ISBLANK(J$25),"",IF(AND((J32 &lt; 0.95),(J32 &gt;= 0.9)),"X",""))</f>
        <v/>
      </c>
      <c r="K8" s="19" t="str">
        <f>IF(ISBLANK(J$26),"",IF(AND((J33 &lt; 0.95),(J33 &gt;= 0.9)),"X",""))</f>
        <v/>
      </c>
      <c r="L8" s="18" t="str">
        <f>IF(ISBLANK(L$25),"",IF(AND((L32 &lt; 0.95),(L32 &gt;= 0.9)),"X",""))</f>
        <v/>
      </c>
      <c r="M8" s="19" t="str">
        <f>IF(ISBLANK(L$26),"",IF(AND((L33 &lt; 0.95),(L33 &gt;= 0.9)),"X",""))</f>
        <v/>
      </c>
      <c r="N8" s="18" t="str">
        <f>IF(ISBLANK(N$25),"",IF(AND((N32 &lt; 0.95),(N32 &gt;= 0.9)),"X",""))</f>
        <v/>
      </c>
      <c r="O8" s="19" t="str">
        <f>IF(ISBLANK(N$26),"",IF(AND((N33 &lt; 0.95),(N33 &gt;= 0.9)),"X",""))</f>
        <v/>
      </c>
      <c r="P8" s="18" t="str">
        <f>IF(ISBLANK(P$25),"",IF(AND((P32 &lt; 0.95),(P32 &gt;= 0.9)),"X",""))</f>
        <v/>
      </c>
      <c r="Q8" s="19" t="str">
        <f>IF(ISBLANK(P$26),"",IF(AND((P33 &lt; 0.95),(P33 &gt;= 0.9)),"X",""))</f>
        <v/>
      </c>
      <c r="R8" s="18" t="str">
        <f>IF(ISBLANK(R$25),"",IF(AND((R32 &lt; 0.95),(R32 &gt;= 0.9)),"X",""))</f>
        <v/>
      </c>
      <c r="S8" s="19" t="str">
        <f>IF(ISBLANK(R$26),"",IF(AND((R33 &lt; 0.95),(R33 &gt;= 0.9)),"X",""))</f>
        <v/>
      </c>
      <c r="T8" s="18" t="str">
        <f>IF(ISBLANK(T$25),"",IF(AND((T32 &lt; 0.95),(T32 &gt;= 0.9)),"X",""))</f>
        <v/>
      </c>
      <c r="U8" s="19" t="str">
        <f>IF(ISBLANK(T$26),"",IF(AND((T33 &lt; 0.95),(T33 &gt;= 0.9)),"X",""))</f>
        <v/>
      </c>
      <c r="V8" s="18" t="str">
        <f>IF(ISBLANK(V$25),"",IF(AND((V32 &lt; 0.95),(V32 &gt;= 0.9)),"X",""))</f>
        <v/>
      </c>
      <c r="W8" s="19" t="str">
        <f>IF(ISBLANK(V$26),"",IF(AND((V33 &lt; 0.95),(V33 &gt;= 0.9)),"X",""))</f>
        <v/>
      </c>
      <c r="X8" s="18" t="str">
        <f>IF(ISBLANK(X$25),"",IF(AND((X32 &lt; 0.95),(X32 &gt;= 0.9)),"X",""))</f>
        <v/>
      </c>
      <c r="Y8" s="19" t="str">
        <f>IF(ISBLANK(X$26),"",IF(AND((X33 &lt; 0.95),(X33 &gt;= 0.9)),"X",""))</f>
        <v/>
      </c>
      <c r="Z8" s="18" t="str">
        <f>IF(ISBLANK(Z$25),"",IF(AND((Z32 &lt; 0.95),(Z32 &gt;= 0.9)),"X",""))</f>
        <v/>
      </c>
      <c r="AA8" s="19" t="str">
        <f>IF(ISBLANK(Z$26),"",IF(AND((Z33 &lt; 0.95),(Z33 &gt;= 0.9)),"X",""))</f>
        <v/>
      </c>
      <c r="AB8" s="18" t="str">
        <f>IF(ISBLANK(AB$25),"",IF(AND((AB32 &lt; 0.95),(AB32 &gt;= 0.9)),"X",""))</f>
        <v/>
      </c>
      <c r="AC8" s="19" t="str">
        <f>IF(ISBLANK(AB$26),"",IF(AND((AB33 &lt; 0.95),(AB33 &gt;= 0.9)),"X",""))</f>
        <v/>
      </c>
      <c r="AD8" s="18" t="str">
        <f>IF(ISBLANK(AD$25),"",IF(AND((AD32 &lt; 0.95),(AD32 &gt;= 0.9)),"X",""))</f>
        <v/>
      </c>
      <c r="AE8" s="19" t="str">
        <f>IF(ISBLANK(AD$26),"",IF(AND((AD33 &lt; 0.95),(AD33 &gt;= 0.9)),"X",""))</f>
        <v/>
      </c>
      <c r="AF8" s="18" t="str">
        <f>IF(ISBLANK(AF$25),"",IF(AND((AF32 &lt; 0.95),(AF32 &gt;= 0.9)),"X",""))</f>
        <v/>
      </c>
      <c r="AG8" s="19" t="str">
        <f>IF(ISBLANK(AF$26),"",IF(AND((AF33 &lt; 0.95),(AF33 &gt;= 0.9)),"X",""))</f>
        <v/>
      </c>
      <c r="AH8" s="18" t="str">
        <f>IF(ISBLANK(AH$25),"",IF(AND((AH32 &lt; 0.95),(AH32 &gt;= 0.9)),"X",""))</f>
        <v/>
      </c>
      <c r="AI8" s="19" t="str">
        <f>IF(ISBLANK(AH$26),"",IF(AND((AH33 &lt; 0.95),(AH33 &gt;= 0.9)),"X",""))</f>
        <v/>
      </c>
      <c r="AJ8" s="18" t="str">
        <f>IF(ISBLANK(AJ$25),"",IF(AND((AJ32 &lt; 0.95),(AJ32 &gt;= 0.9)),"X",""))</f>
        <v/>
      </c>
      <c r="AK8" s="19" t="str">
        <f>IF(ISBLANK(AJ$26),"",IF(AND((AJ33 &lt; 0.95),(AJ33 &gt;= 0.9)),"X",""))</f>
        <v/>
      </c>
      <c r="AL8" s="18" t="str">
        <f>IF(ISBLANK(AL$25),"",IF(AND((AL32 &lt; 0.95),(AL32 &gt;= 0.9)),"X",""))</f>
        <v/>
      </c>
      <c r="AM8" s="19" t="str">
        <f>IF(ISBLANK(AL$26),"",IF(AND((AL33 &lt; 0.95),(AL33 &gt;= 0.9)),"X",""))</f>
        <v/>
      </c>
      <c r="AN8" s="18" t="str">
        <f>IF(ISBLANK(AN$25),"",IF(AND((AN32 &lt; 0.95),(AN32 &gt;= 0.9)),"X",""))</f>
        <v/>
      </c>
      <c r="AO8" s="19" t="str">
        <f>IF(ISBLANK(AN$26),"",IF(AND((AN33 &lt; 0.95),(AN33 &gt;= 0.9)),"X",""))</f>
        <v/>
      </c>
      <c r="AP8" s="18" t="str">
        <f>IF(ISBLANK(AP$25),"",IF(AND((AP32 &lt; 0.95),(AP32 &gt;= 0.9)),"X",""))</f>
        <v/>
      </c>
      <c r="AQ8" s="19" t="str">
        <f>IF(ISBLANK(AP$26),"",IF(AND((AP33 &lt; 0.95),(AP33 &gt;= 0.9)),"X",""))</f>
        <v/>
      </c>
      <c r="AR8" s="18" t="str">
        <f>IF(ISBLANK(AR$25),"",IF(AND((AR32 &lt; 0.95),(AR32 &gt;= 0.9)),"X",""))</f>
        <v/>
      </c>
      <c r="AS8" s="19" t="str">
        <f>IF(ISBLANK(AR$26),"",IF(AND((AR33 &lt; 0.95),(AR33 &gt;= 0.9)),"X",""))</f>
        <v/>
      </c>
      <c r="AT8" s="18" t="str">
        <f>IF(ISBLANK(AT$25),"",IF(AND((AT32 &lt; 0.95),(AT32 &gt;= 0.9)),"X",""))</f>
        <v/>
      </c>
      <c r="AU8" s="19" t="str">
        <f>IF(ISBLANK(AT$26),"",IF(AND((AT33 &lt; 0.95),(AT33 &gt;= 0.9)),"X",""))</f>
        <v/>
      </c>
      <c r="AV8" s="18" t="str">
        <f>IF(ISBLANK(AV$25),"",IF(AND((AV32 &lt; 0.95),(AV32 &gt;= 0.9)),"X",""))</f>
        <v/>
      </c>
      <c r="AW8" s="19" t="str">
        <f>IF(ISBLANK(AV$26),"",IF(AND((AV33 &lt; 0.95),(AV33 &gt;= 0.9)),"X",""))</f>
        <v/>
      </c>
      <c r="AX8" s="18" t="str">
        <f>IF(ISBLANK(AX$25),"",IF(AND((AX32 &lt; 0.95),(AX32 &gt;= 0.9)),"X",""))</f>
        <v/>
      </c>
      <c r="AY8" s="19" t="str">
        <f>IF(ISBLANK(AX$26),"",IF(AND((AX33 &lt; 0.95),(AX33 &gt;= 0.9)),"X",""))</f>
        <v/>
      </c>
      <c r="AZ8" s="18" t="str">
        <f>IF(ISBLANK(AZ$25),"",IF(AND((AZ32 &lt; 0.95),(AZ32 &gt;= 0.9)),"X",""))</f>
        <v/>
      </c>
      <c r="BA8" s="19" t="str">
        <f>IF(ISBLANK(AZ$26),"",IF(AND((AZ33 &lt; 0.95),(AZ33 &gt;= 0.9)),"X",""))</f>
        <v/>
      </c>
      <c r="BB8" s="18" t="str">
        <f>IF(ISBLANK(BB$25),"",IF(AND((BB32 &lt; 0.95),(BB32 &gt;= 0.9)),"X",""))</f>
        <v/>
      </c>
      <c r="BC8" s="19" t="str">
        <f>IF(ISBLANK(BB$26),"",IF(AND((BB33 &lt; 0.95),(BB33 &gt;= 0.9)),"X",""))</f>
        <v/>
      </c>
      <c r="BD8" s="18" t="str">
        <f>IF(ISBLANK(BD$25),"",IF(AND((BD32 &lt; 0.95),(BD32 &gt;= 0.9)),"X",""))</f>
        <v/>
      </c>
      <c r="BE8" s="19" t="str">
        <f>IF(ISBLANK(BD$26),"",IF(AND((BD33 &lt; 0.95),(BD33 &gt;= 0.9)),"X",""))</f>
        <v/>
      </c>
      <c r="BF8" s="18" t="str">
        <f>IF(ISBLANK(BF$25),"",IF(AND((BF32 &lt; 0.95),(BF32 &gt;= 0.9)),"X",""))</f>
        <v/>
      </c>
      <c r="BG8" s="19" t="str">
        <f>IF(ISBLANK(BF$26),"",IF(AND((BF33 &lt; 0.95),(BF33 &gt;= 0.9)),"X",""))</f>
        <v/>
      </c>
      <c r="BH8" s="18" t="str">
        <f>IF(ISBLANK(BH$25),"",IF(AND((BH32 &lt; 0.95),(BH32 &gt;= 0.9)),"X",""))</f>
        <v/>
      </c>
      <c r="BI8" s="19" t="str">
        <f>IF(ISBLANK(BH$26),"",IF(AND((BH33 &lt; 0.95),(BH33 &gt;= 0.9)),"X",""))</f>
        <v/>
      </c>
      <c r="BJ8" s="18" t="str">
        <f>IF(ISBLANK(BJ$25),"",IF(AND((BJ32 &lt; 0.95),(BJ32 &gt;= 0.9)),"X",""))</f>
        <v/>
      </c>
      <c r="BK8" s="19" t="str">
        <f>IF(ISBLANK(BJ$26),"",IF(AND((BJ33 &lt; 0.95),(BJ33 &gt;= 0.9)),"X",""))</f>
        <v/>
      </c>
      <c r="BL8" s="18" t="str">
        <f>IF(ISBLANK(BL$25),"",IF(AND((BL32 &lt; 0.95),(BL32 &gt;= 0.9)),"X",""))</f>
        <v/>
      </c>
      <c r="BM8" s="19" t="str">
        <f>IF(ISBLANK(BL$26),"",IF(AND((BL33 &lt; 0.95),(BL33 &gt;= 0.9)),"X",""))</f>
        <v/>
      </c>
      <c r="BN8" s="18" t="str">
        <f>IF(ISBLANK(BN$25),"",IF(AND((BN32 &lt; 0.95),(BN32 &gt;= 0.9)),"X",""))</f>
        <v/>
      </c>
      <c r="BO8" s="19" t="str">
        <f>IF(ISBLANK(BN$26),"",IF(AND((BN33 &lt; 0.95),(BN33 &gt;= 0.9)),"X",""))</f>
        <v/>
      </c>
      <c r="BP8" s="20"/>
    </row>
    <row r="9" spans="2:69" ht="36" customHeight="1">
      <c r="B9" s="559" t="s">
        <v>26</v>
      </c>
      <c r="C9" s="560"/>
      <c r="D9" s="22">
        <v>0.85</v>
      </c>
      <c r="E9" s="23"/>
      <c r="F9" s="24" t="str">
        <f>IF(ISBLANK(F$25),"",IF(AND((F32 &lt; 0.9),(F32 &gt;= 0.85)),"X",""))</f>
        <v/>
      </c>
      <c r="G9" s="25" t="str">
        <f>IF(ISBLANK(F$26),"",IF(AND((F33 &lt; 0.9),(F33 &gt;= 0.85)),"X",""))</f>
        <v/>
      </c>
      <c r="H9" s="24" t="str">
        <f>IF(ISBLANK(H$25),"",IF(AND((H32 &lt; 0.9),(H32 &gt;= 0.85)),"X",""))</f>
        <v/>
      </c>
      <c r="I9" s="25" t="str">
        <f>IF(ISBLANK(H$26),"",IF(AND((H33 &lt; 0.9),(H33 &gt;= 0.85)),"X",""))</f>
        <v/>
      </c>
      <c r="J9" s="24" t="str">
        <f>IF(ISBLANK(J$25),"",IF(AND((J32 &lt; 0.9),(J32 &gt;= 0.85)),"X",""))</f>
        <v/>
      </c>
      <c r="K9" s="25" t="str">
        <f>IF(ISBLANK(J$26),"",IF(AND((J33 &lt; 0.9),(J33 &gt;= 0.85)),"X",""))</f>
        <v/>
      </c>
      <c r="L9" s="24" t="str">
        <f>IF(ISBLANK(L$25),"",IF(AND((L32 &lt; 0.9),(L32 &gt;= 0.85)),"X",""))</f>
        <v/>
      </c>
      <c r="M9" s="25" t="str">
        <f>IF(ISBLANK(L$26),"",IF(AND((L33 &lt; 0.9),(L33 &gt;= 0.85)),"X",""))</f>
        <v/>
      </c>
      <c r="N9" s="24" t="str">
        <f>IF(ISBLANK(N$25),"",IF(AND((N32 &lt; 0.9),(N32 &gt;= 0.85)),"X",""))</f>
        <v/>
      </c>
      <c r="O9" s="25" t="str">
        <f>IF(ISBLANK(N$26),"",IF(AND((N33 &lt; 0.9),(N33 &gt;= 0.85)),"X",""))</f>
        <v/>
      </c>
      <c r="P9" s="24" t="str">
        <f>IF(ISBLANK(P$25),"",IF(AND((P32 &lt; 0.9),(P32 &gt;= 0.85)),"X",""))</f>
        <v/>
      </c>
      <c r="Q9" s="25" t="str">
        <f>IF(ISBLANK(P$26),"",IF(AND((P33 &lt; 0.9),(P33 &gt;= 0.85)),"X",""))</f>
        <v/>
      </c>
      <c r="R9" s="24" t="str">
        <f>IF(ISBLANK(R$25),"",IF(AND((R32 &lt; 0.9),(R32 &gt;= 0.85)),"X",""))</f>
        <v/>
      </c>
      <c r="S9" s="25" t="str">
        <f>IF(ISBLANK(R$26),"",IF(AND((R33 &lt; 0.9),(R33 &gt;= 0.85)),"X",""))</f>
        <v/>
      </c>
      <c r="T9" s="24" t="str">
        <f>IF(ISBLANK(T$25),"",IF(AND((T32 &lt; 0.9),(T32 &gt;= 0.85)),"X",""))</f>
        <v/>
      </c>
      <c r="U9" s="25" t="str">
        <f>IF(ISBLANK(T$26),"",IF(AND((T33 &lt; 0.9),(T33 &gt;= 0.85)),"X",""))</f>
        <v/>
      </c>
      <c r="V9" s="24" t="str">
        <f>IF(ISBLANK(V$25),"",IF(AND((V32 &lt; 0.9),(V32 &gt;= 0.85)),"X",""))</f>
        <v/>
      </c>
      <c r="W9" s="25" t="str">
        <f>IF(ISBLANK(V$26),"",IF(AND((V33 &lt; 0.9),(V33 &gt;= 0.85)),"X",""))</f>
        <v/>
      </c>
      <c r="X9" s="24" t="str">
        <f>IF(ISBLANK(X$25),"",IF(AND((X32 &lt; 0.9),(X32 &gt;= 0.85)),"X",""))</f>
        <v/>
      </c>
      <c r="Y9" s="25" t="str">
        <f>IF(ISBLANK(X$26),"",IF(AND((X33 &lt; 0.9),(X33 &gt;= 0.85)),"X",""))</f>
        <v/>
      </c>
      <c r="Z9" s="24" t="str">
        <f>IF(ISBLANK(Z$25),"",IF(AND((Z32 &lt; 0.9),(Z32 &gt;= 0.85)),"X",""))</f>
        <v/>
      </c>
      <c r="AA9" s="25" t="str">
        <f>IF(ISBLANK(Z$26),"",IF(AND((Z33 &lt; 0.9),(Z33 &gt;= 0.85)),"X",""))</f>
        <v/>
      </c>
      <c r="AB9" s="24" t="str">
        <f>IF(ISBLANK(AB$25),"",IF(AND((AB32 &lt; 0.9),(AB32 &gt;= 0.85)),"X",""))</f>
        <v/>
      </c>
      <c r="AC9" s="25" t="str">
        <f>IF(ISBLANK(AB$26),"",IF(AND((AB33 &lt; 0.9),(AB33 &gt;= 0.85)),"X",""))</f>
        <v/>
      </c>
      <c r="AD9" s="24" t="str">
        <f>IF(ISBLANK(AD$25),"",IF(AND((AD32 &lt; 0.9),(AD32 &gt;= 0.85)),"X",""))</f>
        <v/>
      </c>
      <c r="AE9" s="25" t="str">
        <f>IF(ISBLANK(AD$26),"",IF(AND((AD33 &lt; 0.9),(AD33 &gt;= 0.85)),"X",""))</f>
        <v/>
      </c>
      <c r="AF9" s="24" t="str">
        <f>IF(ISBLANK(AF$25),"",IF(AND((AF32 &lt; 0.9),(AF32 &gt;= 0.85)),"X",""))</f>
        <v/>
      </c>
      <c r="AG9" s="25" t="str">
        <f>IF(ISBLANK(AF$26),"",IF(AND((AF33 &lt; 0.9),(AF33 &gt;= 0.85)),"X",""))</f>
        <v/>
      </c>
      <c r="AH9" s="24" t="str">
        <f>IF(ISBLANK(AH$25),"",IF(AND((AH32 &lt; 0.9),(AH32 &gt;= 0.85)),"X",""))</f>
        <v/>
      </c>
      <c r="AI9" s="25" t="str">
        <f>IF(ISBLANK(AH$26),"",IF(AND((AH33 &lt; 0.9),(AH33 &gt;= 0.85)),"X",""))</f>
        <v/>
      </c>
      <c r="AJ9" s="24" t="str">
        <f>IF(ISBLANK(AJ$25),"",IF(AND((AJ32 &lt; 0.9),(AJ32 &gt;= 0.85)),"X",""))</f>
        <v/>
      </c>
      <c r="AK9" s="25" t="str">
        <f>IF(ISBLANK(AJ$26),"",IF(AND((AJ33 &lt; 0.9),(AJ33 &gt;= 0.85)),"X",""))</f>
        <v/>
      </c>
      <c r="AL9" s="24" t="str">
        <f>IF(ISBLANK(AL$25),"",IF(AND((AL32 &lt; 0.9),(AL32 &gt;= 0.85)),"X",""))</f>
        <v/>
      </c>
      <c r="AM9" s="25" t="str">
        <f>IF(ISBLANK(AL$26),"",IF(AND((AL33 &lt; 0.9),(AL33 &gt;= 0.85)),"X",""))</f>
        <v/>
      </c>
      <c r="AN9" s="24" t="str">
        <f>IF(ISBLANK(AN$25),"",IF(AND((AN32 &lt; 0.9),(AN32 &gt;= 0.85)),"X",""))</f>
        <v/>
      </c>
      <c r="AO9" s="25" t="str">
        <f>IF(ISBLANK(AN$26),"",IF(AND((AN33 &lt; 0.9),(AN33 &gt;= 0.85)),"X",""))</f>
        <v/>
      </c>
      <c r="AP9" s="24" t="str">
        <f>IF(ISBLANK(AP$25),"",IF(AND((AP32 &lt; 0.9),(AP32 &gt;= 0.85)),"X",""))</f>
        <v/>
      </c>
      <c r="AQ9" s="25" t="str">
        <f>IF(ISBLANK(AP$26),"",IF(AND((AP33 &lt; 0.9),(AP33 &gt;= 0.85)),"X",""))</f>
        <v/>
      </c>
      <c r="AR9" s="24" t="str">
        <f>IF(ISBLANK(AR$25),"",IF(AND((AR32 &lt; 0.9),(AR32 &gt;= 0.85)),"X",""))</f>
        <v/>
      </c>
      <c r="AS9" s="25" t="str">
        <f>IF(ISBLANK(AR$26),"",IF(AND((AR33 &lt; 0.9),(AR33 &gt;= 0.85)),"X",""))</f>
        <v/>
      </c>
      <c r="AT9" s="24" t="str">
        <f>IF(ISBLANK(AT$25),"",IF(AND((AT32 &lt; 0.9),(AT32 &gt;= 0.85)),"X",""))</f>
        <v/>
      </c>
      <c r="AU9" s="25" t="str">
        <f>IF(ISBLANK(AT$26),"",IF(AND((AT33 &lt; 0.9),(AT33 &gt;= 0.85)),"X",""))</f>
        <v/>
      </c>
      <c r="AV9" s="24" t="str">
        <f>IF(ISBLANK(AV$25),"",IF(AND((AV32 &lt; 0.9),(AV32 &gt;= 0.85)),"X",""))</f>
        <v/>
      </c>
      <c r="AW9" s="25" t="str">
        <f>IF(ISBLANK(AV$26),"",IF(AND((AV33 &lt; 0.9),(AV33 &gt;= 0.85)),"X",""))</f>
        <v/>
      </c>
      <c r="AX9" s="24" t="str">
        <f>IF(ISBLANK(AX$25),"",IF(AND((AX32 &lt; 0.9),(AX32 &gt;= 0.85)),"X",""))</f>
        <v/>
      </c>
      <c r="AY9" s="25" t="str">
        <f>IF(ISBLANK(AX$26),"",IF(AND((AX33 &lt; 0.9),(AX33 &gt;= 0.85)),"X",""))</f>
        <v/>
      </c>
      <c r="AZ9" s="24" t="str">
        <f>IF(ISBLANK(AZ$25),"",IF(AND((AZ32 &lt; 0.9),(AZ32 &gt;= 0.85)),"X",""))</f>
        <v/>
      </c>
      <c r="BA9" s="25" t="str">
        <f>IF(ISBLANK(AZ$26),"",IF(AND((AZ33 &lt; 0.9),(AZ33 &gt;= 0.85)),"X",""))</f>
        <v/>
      </c>
      <c r="BB9" s="24" t="str">
        <f>IF(ISBLANK(BB$25),"",IF(AND((BB32 &lt; 0.9),(BB32 &gt;= 0.85)),"X",""))</f>
        <v/>
      </c>
      <c r="BC9" s="25" t="str">
        <f>IF(ISBLANK(BB$26),"",IF(AND((BB33 &lt; 0.9),(BB33 &gt;= 0.85)),"X",""))</f>
        <v/>
      </c>
      <c r="BD9" s="24" t="str">
        <f>IF(ISBLANK(BD$25),"",IF(AND((BD32 &lt; 0.9),(BD32 &gt;= 0.85)),"X",""))</f>
        <v/>
      </c>
      <c r="BE9" s="25" t="str">
        <f>IF(ISBLANK(BD$26),"",IF(AND((BD33 &lt; 0.9),(BD33 &gt;= 0.85)),"X",""))</f>
        <v/>
      </c>
      <c r="BF9" s="24" t="str">
        <f>IF(ISBLANK(BF$25),"",IF(AND((BF32 &lt; 0.9),(BF32 &gt;= 0.85)),"X",""))</f>
        <v/>
      </c>
      <c r="BG9" s="25" t="str">
        <f>IF(ISBLANK(BF$26),"",IF(AND((BF33 &lt; 0.9),(BF33 &gt;= 0.85)),"X",""))</f>
        <v/>
      </c>
      <c r="BH9" s="24" t="str">
        <f>IF(ISBLANK(BH$25),"",IF(AND((BH32 &lt; 0.9),(BH32 &gt;= 0.85)),"X",""))</f>
        <v/>
      </c>
      <c r="BI9" s="25" t="str">
        <f>IF(ISBLANK(BH$26),"",IF(AND((BH33 &lt; 0.9),(BH33 &gt;= 0.85)),"X",""))</f>
        <v/>
      </c>
      <c r="BJ9" s="24" t="str">
        <f>IF(ISBLANK(BJ$25),"",IF(AND((BJ32 &lt; 0.9),(BJ32 &gt;= 0.85)),"X",""))</f>
        <v/>
      </c>
      <c r="BK9" s="25" t="str">
        <f>IF(ISBLANK(BJ$26),"",IF(AND((BJ33 &lt; 0.9),(BJ33 &gt;= 0.85)),"X",""))</f>
        <v/>
      </c>
      <c r="BL9" s="24" t="str">
        <f>IF(ISBLANK(BL$25),"",IF(AND((BL32 &lt; 0.9),(BL32 &gt;= 0.85)),"X",""))</f>
        <v/>
      </c>
      <c r="BM9" s="25" t="str">
        <f>IF(ISBLANK(BL$26),"",IF(AND((BL33 &lt; 0.9),(BL33 &gt;= 0.85)),"X",""))</f>
        <v/>
      </c>
      <c r="BN9" s="24" t="str">
        <f>IF(ISBLANK(BN$25),"",IF(AND((BN32 &lt; 0.9),(BN32 &gt;= 0.85)),"X",""))</f>
        <v/>
      </c>
      <c r="BO9" s="25" t="str">
        <f>IF(ISBLANK(BN$26),"",IF(AND((BN33 &lt; 0.9),(BN33 &gt;= 0.85)),"X",""))</f>
        <v/>
      </c>
      <c r="BP9" s="20"/>
      <c r="BQ9" s="26"/>
    </row>
    <row r="10" spans="2:69" ht="36" customHeight="1">
      <c r="B10" s="561"/>
      <c r="C10" s="562"/>
      <c r="D10" s="27">
        <v>0.8</v>
      </c>
      <c r="E10" s="23"/>
      <c r="F10" s="24" t="str">
        <f>IF(ISBLANK(F$25),"",IF(AND((F32 &lt; 0.85),(F32 &gt;= 0.8)),"X",""))</f>
        <v/>
      </c>
      <c r="G10" s="25" t="str">
        <f>IF(ISBLANK(F$26),"",IF(AND((F33 &lt; 0.85),(F33 &gt;= 0.8)),"X",""))</f>
        <v/>
      </c>
      <c r="H10" s="24" t="str">
        <f>IF(ISBLANK(H$25),"",IF(AND((H32 &lt; 0.85),(H32 &gt;= 0.8)),"X",""))</f>
        <v/>
      </c>
      <c r="I10" s="25" t="str">
        <f>IF(ISBLANK(H$26),"",IF(AND((H33 &lt; 0.85),(H33 &gt;= 0.8)),"X",""))</f>
        <v/>
      </c>
      <c r="J10" s="24" t="str">
        <f>IF(ISBLANK(J$25),"",IF(AND((J32 &lt; 0.85),(J32 &gt;= 0.8)),"X",""))</f>
        <v/>
      </c>
      <c r="K10" s="25" t="str">
        <f>IF(ISBLANK(J$26),"",IF(AND((J33 &lt; 0.85),(J33 &gt;= 0.8)),"X",""))</f>
        <v/>
      </c>
      <c r="L10" s="24" t="str">
        <f>IF(ISBLANK(L$25),"",IF(AND((L32 &lt; 0.85),(L32 &gt;= 0.8)),"X",""))</f>
        <v/>
      </c>
      <c r="M10" s="25" t="str">
        <f>IF(ISBLANK(L$26),"",IF(AND((L33 &lt; 0.85),(L33 &gt;= 0.8)),"X",""))</f>
        <v/>
      </c>
      <c r="N10" s="24" t="str">
        <f>IF(ISBLANK(N$25),"",IF(AND((N32 &lt; 0.85),(N32 &gt;= 0.8)),"X",""))</f>
        <v/>
      </c>
      <c r="O10" s="25" t="str">
        <f>IF(ISBLANK(N$26),"",IF(AND((N33 &lt; 0.85),(N33 &gt;= 0.8)),"X",""))</f>
        <v/>
      </c>
      <c r="P10" s="24" t="str">
        <f>IF(ISBLANK(P$25),"",IF(AND((P32 &lt; 0.85),(P32 &gt;= 0.8)),"X",""))</f>
        <v/>
      </c>
      <c r="Q10" s="25" t="str">
        <f>IF(ISBLANK(P$26),"",IF(AND((P33 &lt; 0.85),(P33 &gt;= 0.8)),"X",""))</f>
        <v/>
      </c>
      <c r="R10" s="24" t="str">
        <f>IF(ISBLANK(R$25),"",IF(AND((R32 &lt; 0.85),(R32 &gt;= 0.8)),"X",""))</f>
        <v/>
      </c>
      <c r="S10" s="25" t="str">
        <f>IF(ISBLANK(R$26),"",IF(AND((R33 &lt; 0.85),(R33 &gt;= 0.8)),"X",""))</f>
        <v/>
      </c>
      <c r="T10" s="24" t="str">
        <f>IF(ISBLANK(T$25),"",IF(AND((T32 &lt; 0.85),(T32 &gt;= 0.8)),"X",""))</f>
        <v/>
      </c>
      <c r="U10" s="25" t="str">
        <f>IF(ISBLANK(T$26),"",IF(AND((T33 &lt; 0.85),(T33 &gt;= 0.8)),"X",""))</f>
        <v/>
      </c>
      <c r="V10" s="24" t="str">
        <f>IF(ISBLANK(V$25),"",IF(AND((V32 &lt; 0.85),(V32 &gt;= 0.8)),"X",""))</f>
        <v/>
      </c>
      <c r="W10" s="25" t="str">
        <f>IF(ISBLANK(V$26),"",IF(AND((V33 &lt; 0.85),(V33 &gt;= 0.8)),"X",""))</f>
        <v/>
      </c>
      <c r="X10" s="24" t="str">
        <f>IF(ISBLANK(X$25),"",IF(AND((X32 &lt; 0.85),(X32 &gt;= 0.8)),"X",""))</f>
        <v/>
      </c>
      <c r="Y10" s="25" t="str">
        <f>IF(ISBLANK(X$26),"",IF(AND((X33 &lt; 0.85),(X33 &gt;= 0.8)),"X",""))</f>
        <v/>
      </c>
      <c r="Z10" s="24" t="str">
        <f>IF(ISBLANK(Z$25),"",IF(AND((Z32 &lt; 0.85),(Z32 &gt;= 0.8)),"X",""))</f>
        <v/>
      </c>
      <c r="AA10" s="25" t="str">
        <f>IF(ISBLANK(Z$26),"",IF(AND((Z33 &lt; 0.85),(Z33 &gt;= 0.8)),"X",""))</f>
        <v/>
      </c>
      <c r="AB10" s="24" t="str">
        <f>IF(ISBLANK(AB$25),"",IF(AND((AB32 &lt; 0.85),(AB32 &gt;= 0.8)),"X",""))</f>
        <v/>
      </c>
      <c r="AC10" s="25" t="str">
        <f>IF(ISBLANK(AB$26),"",IF(AND((AB33 &lt; 0.85),(AB33 &gt;= 0.8)),"X",""))</f>
        <v/>
      </c>
      <c r="AD10" s="24" t="str">
        <f>IF(ISBLANK(AD$25),"",IF(AND((AD32 &lt; 0.85),(AD32 &gt;= 0.8)),"X",""))</f>
        <v/>
      </c>
      <c r="AE10" s="25" t="str">
        <f>IF(ISBLANK(AD$26),"",IF(AND((AD33 &lt; 0.85),(AD33 &gt;= 0.8)),"X",""))</f>
        <v/>
      </c>
      <c r="AF10" s="24" t="str">
        <f>IF(ISBLANK(AF$25),"",IF(AND((AF32 &lt; 0.85),(AF32 &gt;= 0.8)),"X",""))</f>
        <v/>
      </c>
      <c r="AG10" s="25" t="str">
        <f>IF(ISBLANK(AF$26),"",IF(AND((AF33 &lt; 0.85),(AF33 &gt;= 0.8)),"X",""))</f>
        <v/>
      </c>
      <c r="AH10" s="24" t="str">
        <f>IF(ISBLANK(AH$25),"",IF(AND((AH32 &lt; 0.85),(AH32 &gt;= 0.8)),"X",""))</f>
        <v/>
      </c>
      <c r="AI10" s="25" t="str">
        <f>IF(ISBLANK(AH$26),"",IF(AND((AH33 &lt; 0.85),(AH33 &gt;= 0.8)),"X",""))</f>
        <v/>
      </c>
      <c r="AJ10" s="24" t="str">
        <f>IF(ISBLANK(AJ$25),"",IF(AND((AJ32 &lt; 0.85),(AJ32 &gt;= 0.8)),"X",""))</f>
        <v/>
      </c>
      <c r="AK10" s="25" t="str">
        <f>IF(ISBLANK(AJ$26),"",IF(AND((AJ33 &lt; 0.85),(AJ33 &gt;= 0.8)),"X",""))</f>
        <v/>
      </c>
      <c r="AL10" s="24" t="str">
        <f>IF(ISBLANK(AL$25),"",IF(AND((AL32 &lt; 0.85),(AL32 &gt;= 0.8)),"X",""))</f>
        <v/>
      </c>
      <c r="AM10" s="25" t="str">
        <f>IF(ISBLANK(AL$26),"",IF(AND((AL33 &lt; 0.85),(AL33 &gt;= 0.8)),"X",""))</f>
        <v/>
      </c>
      <c r="AN10" s="24" t="str">
        <f>IF(ISBLANK(AN$25),"",IF(AND((AN32 &lt; 0.85),(AN32 &gt;= 0.8)),"X",""))</f>
        <v/>
      </c>
      <c r="AO10" s="25" t="str">
        <f>IF(ISBLANK(AN$26),"",IF(AND((AN33 &lt; 0.85),(AN33 &gt;= 0.8)),"X",""))</f>
        <v/>
      </c>
      <c r="AP10" s="24" t="str">
        <f>IF(ISBLANK(AP$25),"",IF(AND((AP32 &lt; 0.85),(AP32 &gt;= 0.8)),"X",""))</f>
        <v/>
      </c>
      <c r="AQ10" s="25" t="str">
        <f>IF(ISBLANK(AP$26),"",IF(AND((AP33 &lt; 0.85),(AP33 &gt;= 0.8)),"X",""))</f>
        <v/>
      </c>
      <c r="AR10" s="24" t="str">
        <f>IF(ISBLANK(AR$25),"",IF(AND((AR32 &lt; 0.85),(AR32 &gt;= 0.8)),"X",""))</f>
        <v/>
      </c>
      <c r="AS10" s="25" t="str">
        <f>IF(ISBLANK(AR$26),"",IF(AND((AR33 &lt; 0.85),(AR33 &gt;= 0.8)),"X",""))</f>
        <v/>
      </c>
      <c r="AT10" s="24" t="str">
        <f>IF(ISBLANK(AT$25),"",IF(AND((AT32 &lt; 0.85),(AT32 &gt;= 0.8)),"X",""))</f>
        <v/>
      </c>
      <c r="AU10" s="25" t="str">
        <f>IF(ISBLANK(AT$26),"",IF(AND((AT33 &lt; 0.85),(AT33 &gt;= 0.8)),"X",""))</f>
        <v/>
      </c>
      <c r="AV10" s="24" t="str">
        <f>IF(ISBLANK(AV$25),"",IF(AND((AV32 &lt; 0.85),(AV32 &gt;= 0.8)),"X",""))</f>
        <v/>
      </c>
      <c r="AW10" s="25" t="str">
        <f>IF(ISBLANK(AV$26),"",IF(AND((AV33 &lt; 0.85),(AV33 &gt;= 0.8)),"X",""))</f>
        <v/>
      </c>
      <c r="AX10" s="24" t="str">
        <f>IF(ISBLANK(AX$25),"",IF(AND((AX32 &lt; 0.85),(AX32 &gt;= 0.8)),"X",""))</f>
        <v/>
      </c>
      <c r="AY10" s="25" t="str">
        <f>IF(ISBLANK(AX$26),"",IF(AND((AX33 &lt; 0.85),(AX33 &gt;= 0.8)),"X",""))</f>
        <v/>
      </c>
      <c r="AZ10" s="24" t="str">
        <f>IF(ISBLANK(AZ$25),"",IF(AND((AZ32 &lt; 0.85),(AZ32 &gt;= 0.8)),"X",""))</f>
        <v/>
      </c>
      <c r="BA10" s="25" t="str">
        <f>IF(ISBLANK(AZ$26),"",IF(AND((AZ33 &lt; 0.85),(AZ33 &gt;= 0.8)),"X",""))</f>
        <v/>
      </c>
      <c r="BB10" s="24" t="str">
        <f>IF(ISBLANK(BB$25),"",IF(AND((BB32 &lt; 0.85),(BB32 &gt;= 0.8)),"X",""))</f>
        <v/>
      </c>
      <c r="BC10" s="25" t="str">
        <f>IF(ISBLANK(BB$26),"",IF(AND((BB33 &lt; 0.85),(BB33 &gt;= 0.8)),"X",""))</f>
        <v/>
      </c>
      <c r="BD10" s="24" t="str">
        <f>IF(ISBLANK(BD$25),"",IF(AND((BD32 &lt; 0.85),(BD32 &gt;= 0.8)),"X",""))</f>
        <v/>
      </c>
      <c r="BE10" s="25" t="str">
        <f>IF(ISBLANK(BD$26),"",IF(AND((BD33 &lt; 0.85),(BD33 &gt;= 0.8)),"X",""))</f>
        <v/>
      </c>
      <c r="BF10" s="24" t="str">
        <f>IF(ISBLANK(BF$25),"",IF(AND((BF32 &lt; 0.85),(BF32 &gt;= 0.8)),"X",""))</f>
        <v/>
      </c>
      <c r="BG10" s="25" t="str">
        <f>IF(ISBLANK(BF$26),"",IF(AND((BF33 &lt; 0.85),(BF33 &gt;= 0.8)),"X",""))</f>
        <v/>
      </c>
      <c r="BH10" s="24" t="str">
        <f>IF(ISBLANK(BH$25),"",IF(AND((BH32 &lt; 0.85),(BH32 &gt;= 0.8)),"X",""))</f>
        <v/>
      </c>
      <c r="BI10" s="25" t="str">
        <f>IF(ISBLANK(BH$26),"",IF(AND((BH33 &lt; 0.85),(BH33 &gt;= 0.8)),"X",""))</f>
        <v/>
      </c>
      <c r="BJ10" s="24" t="str">
        <f>IF(ISBLANK(BJ$25),"",IF(AND((BJ32 &lt; 0.85),(BJ32 &gt;= 0.8)),"X",""))</f>
        <v/>
      </c>
      <c r="BK10" s="25" t="str">
        <f>IF(ISBLANK(BJ$26),"",IF(AND((BJ33 &lt; 0.85),(BJ33 &gt;= 0.8)),"X",""))</f>
        <v/>
      </c>
      <c r="BL10" s="24" t="str">
        <f>IF(ISBLANK(BL$25),"",IF(AND((BL32 &lt; 0.85),(BL32 &gt;= 0.8)),"X",""))</f>
        <v/>
      </c>
      <c r="BM10" s="25" t="str">
        <f>IF(ISBLANK(BL$26),"",IF(AND((BL33 &lt; 0.85),(BL33 &gt;= 0.8)),"X",""))</f>
        <v/>
      </c>
      <c r="BN10" s="24" t="str">
        <f>IF(ISBLANK(BN$25),"",IF(AND((BN32 &lt; 0.85),(BN32 &gt;= 0.8)),"X",""))</f>
        <v/>
      </c>
      <c r="BO10" s="25" t="str">
        <f>IF(ISBLANK(BN$26),"",IF(AND((BN33 &lt; 0.85),(BN33 &gt;= 0.8)),"X",""))</f>
        <v/>
      </c>
      <c r="BP10" s="550" t="s">
        <v>5</v>
      </c>
      <c r="BQ10" s="26"/>
    </row>
    <row r="11" spans="2:69" ht="36" customHeight="1">
      <c r="B11" s="561"/>
      <c r="C11" s="562"/>
      <c r="D11" s="16">
        <v>0.7</v>
      </c>
      <c r="E11" s="23"/>
      <c r="F11" s="24" t="str">
        <f>IF(ISBLANK(F$25),"",IF(AND((F32 &lt; 0.8),(F32 &gt;= 0.7)),"X",""))</f>
        <v/>
      </c>
      <c r="G11" s="25" t="str">
        <f>IF(ISBLANK(F$26),"",IF(AND((F33 &lt; 0.8),(F33 &gt;= 0.7)),"X",""))</f>
        <v/>
      </c>
      <c r="H11" s="24" t="str">
        <f>IF(ISBLANK(H$25),"",IF(AND((H32 &lt; 0.8),(H32 &gt;= 0.7)),"X",""))</f>
        <v/>
      </c>
      <c r="I11" s="25" t="str">
        <f>IF(ISBLANK(H$26),"",IF(AND((H33 &lt; 0.8),(H33 &gt;= 0.7)),"X",""))</f>
        <v/>
      </c>
      <c r="J11" s="24" t="str">
        <f>IF(ISBLANK(J$25),"",IF(AND((J32 &lt; 0.8),(J32 &gt;= 0.7)),"X",""))</f>
        <v/>
      </c>
      <c r="K11" s="25" t="str">
        <f>IF(ISBLANK(J$26),"",IF(AND((J33 &lt; 0.8),(J33 &gt;= 0.7)),"X",""))</f>
        <v/>
      </c>
      <c r="L11" s="24" t="str">
        <f>IF(ISBLANK(L$25),"",IF(AND((L32 &lt; 0.8),(L32 &gt;= 0.7)),"X",""))</f>
        <v/>
      </c>
      <c r="M11" s="25" t="str">
        <f>IF(ISBLANK(L$26),"",IF(AND((L33 &lt; 0.8),(L33 &gt;= 0.7)),"X",""))</f>
        <v/>
      </c>
      <c r="N11" s="24" t="str">
        <f>IF(ISBLANK(N$25),"",IF(AND((N32 &lt; 0.8),(N32 &gt;= 0.7)),"X",""))</f>
        <v/>
      </c>
      <c r="O11" s="25" t="str">
        <f>IF(ISBLANK(N$26),"",IF(AND((N33 &lt; 0.8),(N33 &gt;= 0.7)),"X",""))</f>
        <v/>
      </c>
      <c r="P11" s="24" t="str">
        <f>IF(ISBLANK(P$25),"",IF(AND((P32 &lt; 0.8),(P32 &gt;= 0.7)),"X",""))</f>
        <v/>
      </c>
      <c r="Q11" s="25" t="str">
        <f>IF(ISBLANK(P$26),"",IF(AND((P33 &lt; 0.8),(P33 &gt;= 0.7)),"X",""))</f>
        <v/>
      </c>
      <c r="R11" s="24" t="str">
        <f>IF(ISBLANK(R$25),"",IF(AND((R32 &lt; 0.8),(R32 &gt;= 0.7)),"X",""))</f>
        <v/>
      </c>
      <c r="S11" s="25" t="str">
        <f>IF(ISBLANK(R$26),"",IF(AND((R33 &lt; 0.8),(R33 &gt;= 0.7)),"X",""))</f>
        <v/>
      </c>
      <c r="T11" s="24" t="str">
        <f>IF(ISBLANK(T$25),"",IF(AND((T32 &lt; 0.8),(T32 &gt;= 0.7)),"X",""))</f>
        <v/>
      </c>
      <c r="U11" s="25" t="str">
        <f>IF(ISBLANK(T$26),"",IF(AND((T33 &lt; 0.8),(T33 &gt;= 0.7)),"X",""))</f>
        <v/>
      </c>
      <c r="V11" s="24" t="str">
        <f>IF(ISBLANK(V$25),"",IF(AND((V32 &lt; 0.8),(V32 &gt;= 0.7)),"X",""))</f>
        <v/>
      </c>
      <c r="W11" s="25" t="str">
        <f>IF(ISBLANK(V$26),"",IF(AND((V33 &lt; 0.8),(V33 &gt;= 0.7)),"X",""))</f>
        <v/>
      </c>
      <c r="X11" s="24" t="str">
        <f>IF(ISBLANK(X$25),"",IF(AND((X32 &lt; 0.8),(X32 &gt;= 0.7)),"X",""))</f>
        <v/>
      </c>
      <c r="Y11" s="25" t="str">
        <f>IF(ISBLANK(X$26),"",IF(AND((X33 &lt; 0.8),(X33 &gt;= 0.7)),"X",""))</f>
        <v/>
      </c>
      <c r="Z11" s="24" t="str">
        <f>IF(ISBLANK(Z$25),"",IF(AND((Z32 &lt; 0.8),(Z32 &gt;= 0.7)),"X",""))</f>
        <v/>
      </c>
      <c r="AA11" s="25" t="str">
        <f>IF(ISBLANK(Z$26),"",IF(AND((Z33 &lt; 0.8),(Z33 &gt;= 0.7)),"X",""))</f>
        <v/>
      </c>
      <c r="AB11" s="24" t="str">
        <f>IF(ISBLANK(AB$25),"",IF(AND((AB32 &lt; 0.8),(AB32 &gt;= 0.7)),"X",""))</f>
        <v/>
      </c>
      <c r="AC11" s="25" t="str">
        <f>IF(ISBLANK(AB$26),"",IF(AND((AB33 &lt; 0.8),(AB33 &gt;= 0.7)),"X",""))</f>
        <v/>
      </c>
      <c r="AD11" s="24" t="str">
        <f>IF(ISBLANK(AD$25),"",IF(AND((AD32 &lt; 0.8),(AD32 &gt;= 0.7)),"X",""))</f>
        <v/>
      </c>
      <c r="AE11" s="25" t="str">
        <f>IF(ISBLANK(AD$26),"",IF(AND((AD33 &lt; 0.8),(AD33 &gt;= 0.7)),"X",""))</f>
        <v/>
      </c>
      <c r="AF11" s="24" t="str">
        <f>IF(ISBLANK(AF$25),"",IF(AND((AF32 &lt; 0.8),(AF32 &gt;= 0.7)),"X",""))</f>
        <v/>
      </c>
      <c r="AG11" s="25" t="str">
        <f>IF(ISBLANK(AF$26),"",IF(AND((AF33 &lt; 0.8),(AF33 &gt;= 0.7)),"X",""))</f>
        <v/>
      </c>
      <c r="AH11" s="24" t="str">
        <f>IF(ISBLANK(AH$25),"",IF(AND((AH32 &lt; 0.8),(AH32 &gt;= 0.7)),"X",""))</f>
        <v/>
      </c>
      <c r="AI11" s="25" t="str">
        <f>IF(ISBLANK(AH$26),"",IF(AND((AH33 &lt; 0.8),(AH33 &gt;= 0.7)),"X",""))</f>
        <v/>
      </c>
      <c r="AJ11" s="24" t="str">
        <f>IF(ISBLANK(AJ$25),"",IF(AND((AJ32 &lt; 0.8),(AJ32 &gt;= 0.7)),"X",""))</f>
        <v/>
      </c>
      <c r="AK11" s="25" t="str">
        <f>IF(ISBLANK(AJ$26),"",IF(AND((AJ33 &lt; 0.8),(AJ33 &gt;= 0.7)),"X",""))</f>
        <v/>
      </c>
      <c r="AL11" s="24" t="str">
        <f>IF(ISBLANK(AL$25),"",IF(AND((AL32 &lt; 0.8),(AL32 &gt;= 0.7)),"X",""))</f>
        <v/>
      </c>
      <c r="AM11" s="25" t="str">
        <f>IF(ISBLANK(AL$26),"",IF(AND((AL33 &lt; 0.8),(AL33 &gt;= 0.7)),"X",""))</f>
        <v/>
      </c>
      <c r="AN11" s="24" t="str">
        <f>IF(ISBLANK(AN$25),"",IF(AND((AN32 &lt; 0.8),(AN32 &gt;= 0.7)),"X",""))</f>
        <v/>
      </c>
      <c r="AO11" s="25" t="str">
        <f>IF(ISBLANK(AN$26),"",IF(AND((AN33 &lt; 0.8),(AN33 &gt;= 0.7)),"X",""))</f>
        <v/>
      </c>
      <c r="AP11" s="24" t="str">
        <f>IF(ISBLANK(AP$25),"",IF(AND((AP32 &lt; 0.8),(AP32 &gt;= 0.7)),"X",""))</f>
        <v/>
      </c>
      <c r="AQ11" s="25" t="str">
        <f>IF(ISBLANK(AP$26),"",IF(AND((AP33 &lt; 0.8),(AP33 &gt;= 0.7)),"X",""))</f>
        <v/>
      </c>
      <c r="AR11" s="24" t="str">
        <f>IF(ISBLANK(AR$25),"",IF(AND((AR32 &lt; 0.8),(AR32 &gt;= 0.7)),"X",""))</f>
        <v/>
      </c>
      <c r="AS11" s="25" t="str">
        <f>IF(ISBLANK(AR$26),"",IF(AND((AR33 &lt; 0.8),(AR33 &gt;= 0.7)),"X",""))</f>
        <v/>
      </c>
      <c r="AT11" s="24" t="str">
        <f>IF(ISBLANK(AT$25),"",IF(AND((AT32 &lt; 0.8),(AT32 &gt;= 0.7)),"X",""))</f>
        <v/>
      </c>
      <c r="AU11" s="25" t="str">
        <f>IF(ISBLANK(AT$26),"",IF(AND((AT33 &lt; 0.8),(AT33 &gt;= 0.7)),"X",""))</f>
        <v/>
      </c>
      <c r="AV11" s="24" t="str">
        <f>IF(ISBLANK(AV$25),"",IF(AND((AV32 &lt; 0.8),(AV32 &gt;= 0.7)),"X",""))</f>
        <v/>
      </c>
      <c r="AW11" s="25" t="str">
        <f>IF(ISBLANK(AV$26),"",IF(AND((AV33 &lt; 0.8),(AV33 &gt;= 0.7)),"X",""))</f>
        <v/>
      </c>
      <c r="AX11" s="24" t="str">
        <f>IF(ISBLANK(AX$25),"",IF(AND((AX32 &lt; 0.8),(AX32 &gt;= 0.7)),"X",""))</f>
        <v/>
      </c>
      <c r="AY11" s="25" t="str">
        <f>IF(ISBLANK(AX$26),"",IF(AND((AX33 &lt; 0.8),(AX33 &gt;= 0.7)),"X",""))</f>
        <v/>
      </c>
      <c r="AZ11" s="24" t="str">
        <f>IF(ISBLANK(AZ$25),"",IF(AND((AZ32 &lt; 0.8),(AZ32 &gt;= 0.7)),"X",""))</f>
        <v/>
      </c>
      <c r="BA11" s="25" t="str">
        <f>IF(ISBLANK(AZ$26),"",IF(AND((AZ33 &lt; 0.8),(AZ33 &gt;= 0.7)),"X",""))</f>
        <v/>
      </c>
      <c r="BB11" s="24" t="str">
        <f>IF(ISBLANK(BB$25),"",IF(AND((BB32 &lt; 0.8),(BB32 &gt;= 0.7)),"X",""))</f>
        <v/>
      </c>
      <c r="BC11" s="25" t="str">
        <f>IF(ISBLANK(BB$26),"",IF(AND((BB33 &lt; 0.8),(BB33 &gt;= 0.7)),"X",""))</f>
        <v/>
      </c>
      <c r="BD11" s="24" t="str">
        <f>IF(ISBLANK(BD$25),"",IF(AND((BD32 &lt; 0.8),(BD32 &gt;= 0.7)),"X",""))</f>
        <v/>
      </c>
      <c r="BE11" s="25" t="str">
        <f>IF(ISBLANK(BD$26),"",IF(AND((BD33 &lt; 0.8),(BD33 &gt;= 0.7)),"X",""))</f>
        <v/>
      </c>
      <c r="BF11" s="24" t="str">
        <f>IF(ISBLANK(BF$25),"",IF(AND((BF32 &lt; 0.8),(BF32 &gt;= 0.7)),"X",""))</f>
        <v/>
      </c>
      <c r="BG11" s="25" t="str">
        <f>IF(ISBLANK(BF$26),"",IF(AND((BF33 &lt; 0.8),(BF33 &gt;= 0.7)),"X",""))</f>
        <v/>
      </c>
      <c r="BH11" s="24" t="str">
        <f>IF(ISBLANK(BH$25),"",IF(AND((BH32 &lt; 0.8),(BH32 &gt;= 0.7)),"X",""))</f>
        <v/>
      </c>
      <c r="BI11" s="25" t="str">
        <f>IF(ISBLANK(BH$26),"",IF(AND((BH33 &lt; 0.8),(BH33 &gt;= 0.7)),"X",""))</f>
        <v/>
      </c>
      <c r="BJ11" s="24" t="str">
        <f>IF(ISBLANK(BJ$25),"",IF(AND((BJ32 &lt; 0.8),(BJ32 &gt;= 0.7)),"X",""))</f>
        <v/>
      </c>
      <c r="BK11" s="25" t="str">
        <f>IF(ISBLANK(BJ$26),"",IF(AND((BJ33 &lt; 0.8),(BJ33 &gt;= 0.7)),"X",""))</f>
        <v/>
      </c>
      <c r="BL11" s="24" t="str">
        <f>IF(ISBLANK(BL$25),"",IF(AND((BL32 &lt; 0.8),(BL32 &gt;= 0.7)),"X",""))</f>
        <v/>
      </c>
      <c r="BM11" s="25" t="str">
        <f>IF(ISBLANK(BL$26),"",IF(AND((BL33 &lt; 0.8),(BL33 &gt;= 0.7)),"X",""))</f>
        <v/>
      </c>
      <c r="BN11" s="24" t="str">
        <f>IF(ISBLANK(BN$25),"",IF(AND((BN32 &lt; 0.8),(BN32 &gt;= 0.7)),"X",""))</f>
        <v/>
      </c>
      <c r="BO11" s="25" t="str">
        <f>IF(ISBLANK(BN$26),"",IF(AND((BN33 &lt; 0.8),(BN33 &gt;= 0.7)),"X",""))</f>
        <v/>
      </c>
      <c r="BP11" s="551"/>
      <c r="BQ11" s="26"/>
    </row>
    <row r="12" spans="2:69" ht="36" customHeight="1">
      <c r="B12" s="563"/>
      <c r="C12" s="564"/>
      <c r="D12" s="21">
        <v>0.6</v>
      </c>
      <c r="E12" s="23"/>
      <c r="F12" s="24" t="str">
        <f>IF(ISBLANK(F$25),"",IF(AND((F32 &lt; 0.7),(F32 &gt;= 0.6)),"X",""))</f>
        <v/>
      </c>
      <c r="G12" s="25" t="str">
        <f>IF(ISBLANK(F$26),"",IF(AND((F33 &lt; 0.7),(F33 &gt;= 0.6)),"X",""))</f>
        <v/>
      </c>
      <c r="H12" s="24" t="str">
        <f>IF(ISBLANK(H$25),"",IF(AND((H32 &lt; 0.7),(H32 &gt;= 0.6)),"X",""))</f>
        <v/>
      </c>
      <c r="I12" s="25" t="str">
        <f>IF(ISBLANK(H$26),"",IF(AND((H33 &lt; 0.7),(H33 &gt;= 0.6)),"X",""))</f>
        <v/>
      </c>
      <c r="J12" s="24" t="str">
        <f>IF(ISBLANK(J$25),"",IF(AND((J32 &lt; 0.7),(J32 &gt;= 0.6)),"X",""))</f>
        <v/>
      </c>
      <c r="K12" s="25" t="str">
        <f>IF(ISBLANK(J$26),"",IF(AND((J33 &lt; 0.7),(J33 &gt;= 0.6)),"X",""))</f>
        <v/>
      </c>
      <c r="L12" s="24" t="str">
        <f>IF(ISBLANK(L$25),"",IF(AND((L32 &lt; 0.7),(L32 &gt;= 0.6)),"X",""))</f>
        <v/>
      </c>
      <c r="M12" s="25" t="str">
        <f>IF(ISBLANK(L$26),"",IF(AND((L33 &lt; 0.7),(L33 &gt;= 0.6)),"X",""))</f>
        <v/>
      </c>
      <c r="N12" s="24" t="str">
        <f>IF(ISBLANK(N$25),"",IF(AND((N32 &lt; 0.7),(N32 &gt;= 0.6)),"X",""))</f>
        <v/>
      </c>
      <c r="O12" s="25" t="str">
        <f>IF(ISBLANK(N$26),"",IF(AND((N33 &lt; 0.7),(N33 &gt;= 0.6)),"X",""))</f>
        <v/>
      </c>
      <c r="P12" s="24" t="str">
        <f>IF(ISBLANK(P$25),"",IF(AND((P32 &lt; 0.7),(P32 &gt;= 0.6)),"X",""))</f>
        <v/>
      </c>
      <c r="Q12" s="25" t="str">
        <f>IF(ISBLANK(P$26),"",IF(AND((P33 &lt; 0.7),(P33 &gt;= 0.6)),"X",""))</f>
        <v/>
      </c>
      <c r="R12" s="24" t="str">
        <f>IF(ISBLANK(R$25),"",IF(AND((R32 &lt; 0.7),(R32 &gt;= 0.6)),"X",""))</f>
        <v/>
      </c>
      <c r="S12" s="25" t="str">
        <f>IF(ISBLANK(R$26),"",IF(AND((R33 &lt; 0.7),(R33 &gt;= 0.6)),"X",""))</f>
        <v/>
      </c>
      <c r="T12" s="24" t="str">
        <f>IF(ISBLANK(T$25),"",IF(AND((T32 &lt; 0.7),(T32 &gt;= 0.6)),"X",""))</f>
        <v/>
      </c>
      <c r="U12" s="25" t="str">
        <f>IF(ISBLANK(T$26),"",IF(AND((T33 &lt; 0.7),(T33 &gt;= 0.6)),"X",""))</f>
        <v/>
      </c>
      <c r="V12" s="24" t="str">
        <f>IF(ISBLANK(V$25),"",IF(AND((V32 &lt; 0.7),(V32 &gt;= 0.6)),"X",""))</f>
        <v/>
      </c>
      <c r="W12" s="25" t="str">
        <f>IF(ISBLANK(V$26),"",IF(AND((V33 &lt; 0.7),(V33 &gt;= 0.6)),"X",""))</f>
        <v/>
      </c>
      <c r="X12" s="24" t="str">
        <f>IF(ISBLANK(X$25),"",IF(AND((X32 &lt; 0.7),(X32 &gt;= 0.6)),"X",""))</f>
        <v/>
      </c>
      <c r="Y12" s="25" t="str">
        <f>IF(ISBLANK(X$26),"",IF(AND((X33 &lt; 0.7),(X33 &gt;= 0.6)),"X",""))</f>
        <v/>
      </c>
      <c r="Z12" s="24" t="str">
        <f>IF(ISBLANK(Z$25),"",IF(AND((Z32 &lt; 0.7),(Z32 &gt;= 0.6)),"X",""))</f>
        <v/>
      </c>
      <c r="AA12" s="25" t="str">
        <f>IF(ISBLANK(Z$26),"",IF(AND((Z33 &lt; 0.7),(Z33 &gt;= 0.6)),"X",""))</f>
        <v/>
      </c>
      <c r="AB12" s="24" t="str">
        <f>IF(ISBLANK(AB$25),"",IF(AND((AB32 &lt; 0.7),(AB32 &gt;= 0.6)),"X",""))</f>
        <v/>
      </c>
      <c r="AC12" s="25" t="str">
        <f>IF(ISBLANK(AB$26),"",IF(AND((AB33 &lt; 0.7),(AB33 &gt;= 0.6)),"X",""))</f>
        <v/>
      </c>
      <c r="AD12" s="24" t="str">
        <f>IF(ISBLANK(AD$25),"",IF(AND((AD32 &lt; 0.7),(AD32 &gt;= 0.6)),"X",""))</f>
        <v/>
      </c>
      <c r="AE12" s="25" t="str">
        <f>IF(ISBLANK(AD$26),"",IF(AND((AD33 &lt; 0.7),(AD33 &gt;= 0.6)),"X",""))</f>
        <v/>
      </c>
      <c r="AF12" s="24" t="str">
        <f>IF(ISBLANK(AF$25),"",IF(AND((AF32 &lt; 0.7),(AF32 &gt;= 0.6)),"X",""))</f>
        <v/>
      </c>
      <c r="AG12" s="25" t="str">
        <f>IF(ISBLANK(AF$26),"",IF(AND((AF33 &lt; 0.7),(AF33 &gt;= 0.6)),"X",""))</f>
        <v/>
      </c>
      <c r="AH12" s="24" t="str">
        <f>IF(ISBLANK(AH$25),"",IF(AND((AH32 &lt; 0.7),(AH32 &gt;= 0.6)),"X",""))</f>
        <v/>
      </c>
      <c r="AI12" s="25" t="str">
        <f>IF(ISBLANK(AH$26),"",IF(AND((AH33 &lt; 0.7),(AH33 &gt;= 0.6)),"X",""))</f>
        <v/>
      </c>
      <c r="AJ12" s="24" t="str">
        <f>IF(ISBLANK(AJ$25),"",IF(AND((AJ32 &lt; 0.7),(AJ32 &gt;= 0.6)),"X",""))</f>
        <v/>
      </c>
      <c r="AK12" s="25" t="str">
        <f>IF(ISBLANK(AJ$26),"",IF(AND((AJ33 &lt; 0.7),(AJ33 &gt;= 0.6)),"X",""))</f>
        <v/>
      </c>
      <c r="AL12" s="24" t="str">
        <f>IF(ISBLANK(AL$25),"",IF(AND((AL32 &lt; 0.7),(AL32 &gt;= 0.6)),"X",""))</f>
        <v/>
      </c>
      <c r="AM12" s="25" t="str">
        <f>IF(ISBLANK(AL$26),"",IF(AND((AL33 &lt; 0.7),(AL33 &gt;= 0.6)),"X",""))</f>
        <v/>
      </c>
      <c r="AN12" s="24" t="str">
        <f>IF(ISBLANK(AN$25),"",IF(AND((AN32 &lt; 0.7),(AN32 &gt;= 0.6)),"X",""))</f>
        <v/>
      </c>
      <c r="AO12" s="25" t="str">
        <f>IF(ISBLANK(AN$26),"",IF(AND((AN33 &lt; 0.7),(AN33 &gt;= 0.6)),"X",""))</f>
        <v/>
      </c>
      <c r="AP12" s="24" t="str">
        <f>IF(ISBLANK(AP$25),"",IF(AND((AP32 &lt; 0.7),(AP32 &gt;= 0.6)),"X",""))</f>
        <v/>
      </c>
      <c r="AQ12" s="25" t="str">
        <f>IF(ISBLANK(AP$26),"",IF(AND((AP33 &lt; 0.7),(AP33 &gt;= 0.6)),"X",""))</f>
        <v/>
      </c>
      <c r="AR12" s="24" t="str">
        <f>IF(ISBLANK(AR$25),"",IF(AND((AR32 &lt; 0.7),(AR32 &gt;= 0.6)),"X",""))</f>
        <v/>
      </c>
      <c r="AS12" s="25" t="str">
        <f>IF(ISBLANK(AR$26),"",IF(AND((AR33 &lt; 0.7),(AR33 &gt;= 0.6)),"X",""))</f>
        <v/>
      </c>
      <c r="AT12" s="24" t="str">
        <f>IF(ISBLANK(AT$25),"",IF(AND((AT32 &lt; 0.7),(AT32 &gt;= 0.6)),"X",""))</f>
        <v/>
      </c>
      <c r="AU12" s="25" t="str">
        <f>IF(ISBLANK(AT$26),"",IF(AND((AT33 &lt; 0.7),(AT33 &gt;= 0.6)),"X",""))</f>
        <v/>
      </c>
      <c r="AV12" s="24" t="str">
        <f>IF(ISBLANK(AV$25),"",IF(AND((AV32 &lt; 0.7),(AV32 &gt;= 0.6)),"X",""))</f>
        <v/>
      </c>
      <c r="AW12" s="25" t="str">
        <f>IF(ISBLANK(AV$26),"",IF(AND((AV33 &lt; 0.7),(AV33 &gt;= 0.6)),"X",""))</f>
        <v/>
      </c>
      <c r="AX12" s="24" t="str">
        <f>IF(ISBLANK(AX$25),"",IF(AND((AX32 &lt; 0.7),(AX32 &gt;= 0.6)),"X",""))</f>
        <v/>
      </c>
      <c r="AY12" s="25" t="str">
        <f>IF(ISBLANK(AX$26),"",IF(AND((AX33 &lt; 0.7),(AX33 &gt;= 0.6)),"X",""))</f>
        <v/>
      </c>
      <c r="AZ12" s="24" t="str">
        <f>IF(ISBLANK(AZ$25),"",IF(AND((AZ32 &lt; 0.7),(AZ32 &gt;= 0.6)),"X",""))</f>
        <v/>
      </c>
      <c r="BA12" s="25" t="str">
        <f>IF(ISBLANK(AZ$26),"",IF(AND((AZ33 &lt; 0.7),(AZ33 &gt;= 0.6)),"X",""))</f>
        <v/>
      </c>
      <c r="BB12" s="24" t="str">
        <f>IF(ISBLANK(BB$25),"",IF(AND((BB32 &lt; 0.7),(BB32 &gt;= 0.6)),"X",""))</f>
        <v/>
      </c>
      <c r="BC12" s="25" t="str">
        <f>IF(ISBLANK(BB$26),"",IF(AND((BB33 &lt; 0.7),(BB33 &gt;= 0.6)),"X",""))</f>
        <v/>
      </c>
      <c r="BD12" s="24" t="str">
        <f>IF(ISBLANK(BD$25),"",IF(AND((BD32 &lt; 0.7),(BD32 &gt;= 0.6)),"X",""))</f>
        <v/>
      </c>
      <c r="BE12" s="25" t="str">
        <f>IF(ISBLANK(BD$26),"",IF(AND((BD33 &lt; 0.7),(BD33 &gt;= 0.6)),"X",""))</f>
        <v/>
      </c>
      <c r="BF12" s="24" t="str">
        <f>IF(ISBLANK(BF$25),"",IF(AND((BF32 &lt; 0.7),(BF32 &gt;= 0.6)),"X",""))</f>
        <v/>
      </c>
      <c r="BG12" s="25" t="str">
        <f>IF(ISBLANK(BF$26),"",IF(AND((BF33 &lt; 0.7),(BF33 &gt;= 0.6)),"X",""))</f>
        <v/>
      </c>
      <c r="BH12" s="24" t="str">
        <f>IF(ISBLANK(BH$25),"",IF(AND((BH32 &lt; 0.7),(BH32 &gt;= 0.6)),"X",""))</f>
        <v/>
      </c>
      <c r="BI12" s="25" t="str">
        <f>IF(ISBLANK(BH$26),"",IF(AND((BH33 &lt; 0.7),(BH33 &gt;= 0.6)),"X",""))</f>
        <v/>
      </c>
      <c r="BJ12" s="24" t="str">
        <f>IF(ISBLANK(BJ$25),"",IF(AND((BJ32 &lt; 0.7),(BJ32 &gt;= 0.6)),"X",""))</f>
        <v/>
      </c>
      <c r="BK12" s="25" t="str">
        <f>IF(ISBLANK(BJ$26),"",IF(AND((BJ33 &lt; 0.7),(BJ33 &gt;= 0.6)),"X",""))</f>
        <v/>
      </c>
      <c r="BL12" s="24" t="str">
        <f>IF(ISBLANK(BL$25),"",IF(AND((BL32 &lt; 0.7),(BL32 &gt;= 0.6)),"X",""))</f>
        <v/>
      </c>
      <c r="BM12" s="25" t="str">
        <f>IF(ISBLANK(BL$26),"",IF(AND((BL33 &lt; 0.7),(BL33 &gt;= 0.6)),"X",""))</f>
        <v/>
      </c>
      <c r="BN12" s="24" t="str">
        <f>IF(ISBLANK(BN$25),"",IF(AND((BN32 &lt; 0.7),(BN32 &gt;= 0.6)),"X",""))</f>
        <v/>
      </c>
      <c r="BO12" s="25" t="str">
        <f>IF(ISBLANK(BN$26),"",IF(AND((BN33 &lt; 0.7),(BN33 &gt;= 0.6)),"X",""))</f>
        <v/>
      </c>
      <c r="BP12" s="551"/>
      <c r="BQ12" s="26"/>
    </row>
    <row r="13" spans="2:69" ht="36" customHeight="1">
      <c r="B13" s="590" t="s">
        <v>27</v>
      </c>
      <c r="C13" s="591"/>
      <c r="D13" s="29">
        <v>0.5</v>
      </c>
      <c r="E13" s="30"/>
      <c r="F13" s="31" t="str">
        <f>IF(ISBLANK(F$25),"",IF(AND((F32 &lt; 0.6),(F32 &gt;= 0.5)),"X",""))</f>
        <v/>
      </c>
      <c r="G13" s="32" t="str">
        <f>IF(ISBLANK(F$26),"",IF(AND((F33 &lt; 0.6),(F33 &gt;= 0.5)),"X",""))</f>
        <v/>
      </c>
      <c r="H13" s="31" t="str">
        <f>IF(ISBLANK(H$25),"",IF(AND((H32 &lt; 0.6),(H32 &gt;= 0.5)),"X",""))</f>
        <v/>
      </c>
      <c r="I13" s="32" t="str">
        <f>IF(ISBLANK(H$26),"",IF(AND((H33 &lt; 0.6),(H33 &gt;= 0.5)),"X",""))</f>
        <v/>
      </c>
      <c r="J13" s="31" t="str">
        <f>IF(ISBLANK(J$25),"",IF(AND((J32 &lt; 0.6),(J32 &gt;= 0.5)),"X",""))</f>
        <v/>
      </c>
      <c r="K13" s="32" t="str">
        <f>IF(ISBLANK(J$26),"",IF(AND((J33 &lt; 0.6),(J33 &gt;= 0.5)),"X",""))</f>
        <v/>
      </c>
      <c r="L13" s="31" t="str">
        <f>IF(ISBLANK(L$25),"",IF(AND((L32 &lt; 0.6),(L32 &gt;= 0.5)),"X",""))</f>
        <v/>
      </c>
      <c r="M13" s="32" t="str">
        <f>IF(ISBLANK(L$26),"",IF(AND((L33 &lt; 0.6),(L33 &gt;= 0.5)),"X",""))</f>
        <v/>
      </c>
      <c r="N13" s="31" t="str">
        <f>IF(ISBLANK(N$25),"",IF(AND((N32 &lt; 0.6),(N32 &gt;= 0.5)),"X",""))</f>
        <v/>
      </c>
      <c r="O13" s="32" t="str">
        <f>IF(ISBLANK(N$26),"",IF(AND((N33 &lt; 0.6),(N33 &gt;= 0.5)),"X",""))</f>
        <v/>
      </c>
      <c r="P13" s="31" t="str">
        <f>IF(ISBLANK(P$25),"",IF(AND((P32 &lt; 0.6),(P32 &gt;= 0.5)),"X",""))</f>
        <v/>
      </c>
      <c r="Q13" s="32" t="str">
        <f>IF(ISBLANK(P$26),"",IF(AND((P33 &lt; 0.6),(P33 &gt;= 0.5)),"X",""))</f>
        <v/>
      </c>
      <c r="R13" s="31" t="str">
        <f>IF(ISBLANK(R$25),"",IF(AND((R32 &lt; 0.6),(R32 &gt;= 0.5)),"X",""))</f>
        <v/>
      </c>
      <c r="S13" s="32" t="str">
        <f>IF(ISBLANK(R$26),"",IF(AND((R33 &lt; 0.6),(R33 &gt;= 0.5)),"X",""))</f>
        <v/>
      </c>
      <c r="T13" s="31" t="str">
        <f>IF(ISBLANK(T$25),"",IF(AND((T32 &lt; 0.6),(T32 &gt;= 0.5)),"X",""))</f>
        <v/>
      </c>
      <c r="U13" s="32" t="str">
        <f>IF(ISBLANK(T$26),"",IF(AND((T33 &lt; 0.6),(T33 &gt;= 0.5)),"X",""))</f>
        <v/>
      </c>
      <c r="V13" s="31" t="str">
        <f>IF(ISBLANK(V$25),"",IF(AND((V32 &lt; 0.6),(V32 &gt;= 0.5)),"X",""))</f>
        <v/>
      </c>
      <c r="W13" s="32" t="str">
        <f>IF(ISBLANK(V$26),"",IF(AND((V33 &lt; 0.6),(V33 &gt;= 0.5)),"X",""))</f>
        <v/>
      </c>
      <c r="X13" s="31" t="str">
        <f>IF(ISBLANK(X$25),"",IF(AND((X32 &lt; 0.6),(X32 &gt;= 0.5)),"X",""))</f>
        <v/>
      </c>
      <c r="Y13" s="32" t="str">
        <f>IF(ISBLANK(X$26),"",IF(AND((X33 &lt; 0.6),(X33 &gt;= 0.5)),"X",""))</f>
        <v/>
      </c>
      <c r="Z13" s="31" t="str">
        <f>IF(ISBLANK(Z$25),"",IF(AND((Z32 &lt; 0.6),(Z32 &gt;= 0.5)),"X",""))</f>
        <v/>
      </c>
      <c r="AA13" s="32" t="str">
        <f>IF(ISBLANK(Z$26),"",IF(AND((Z33 &lt; 0.6),(Z33 &gt;= 0.5)),"X",""))</f>
        <v/>
      </c>
      <c r="AB13" s="31" t="str">
        <f>IF(ISBLANK(AB$25),"",IF(AND((AB32 &lt; 0.6),(AB32 &gt;= 0.5)),"X",""))</f>
        <v/>
      </c>
      <c r="AC13" s="32" t="str">
        <f>IF(ISBLANK(AB$26),"",IF(AND((AB33 &lt; 0.6),(AB33 &gt;= 0.5)),"X",""))</f>
        <v/>
      </c>
      <c r="AD13" s="31" t="str">
        <f>IF(ISBLANK(AD$25),"",IF(AND((AD32 &lt; 0.6),(AD32 &gt;= 0.5)),"X",""))</f>
        <v/>
      </c>
      <c r="AE13" s="32" t="str">
        <f>IF(ISBLANK(AD$26),"",IF(AND((AD33 &lt; 0.6),(AD33 &gt;= 0.5)),"X",""))</f>
        <v/>
      </c>
      <c r="AF13" s="31" t="str">
        <f>IF(ISBLANK(AF$25),"",IF(AND((AF32 &lt; 0.6),(AF32 &gt;= 0.5)),"X",""))</f>
        <v/>
      </c>
      <c r="AG13" s="32" t="str">
        <f>IF(ISBLANK(AF$26),"",IF(AND((AF33 &lt; 0.6),(AF33 &gt;= 0.5)),"X",""))</f>
        <v/>
      </c>
      <c r="AH13" s="31" t="str">
        <f>IF(ISBLANK(AH$25),"",IF(AND((AH32 &lt; 0.6),(AH32 &gt;= 0.5)),"X",""))</f>
        <v/>
      </c>
      <c r="AI13" s="32" t="str">
        <f>IF(ISBLANK(AH$26),"",IF(AND((AH33 &lt; 0.6),(AH33 &gt;= 0.5)),"X",""))</f>
        <v/>
      </c>
      <c r="AJ13" s="31" t="str">
        <f>IF(ISBLANK(AJ$25),"",IF(AND((AJ32 &lt; 0.6),(AJ32 &gt;= 0.5)),"X",""))</f>
        <v/>
      </c>
      <c r="AK13" s="32" t="str">
        <f>IF(ISBLANK(AJ$26),"",IF(AND((AJ33 &lt; 0.6),(AJ33 &gt;= 0.5)),"X",""))</f>
        <v/>
      </c>
      <c r="AL13" s="31" t="str">
        <f>IF(ISBLANK(AL$25),"",IF(AND((AL32 &lt; 0.6),(AL32 &gt;= 0.5)),"X",""))</f>
        <v/>
      </c>
      <c r="AM13" s="32" t="str">
        <f>IF(ISBLANK(AL$26),"",IF(AND((AL33 &lt; 0.6),(AL33 &gt;= 0.5)),"X",""))</f>
        <v/>
      </c>
      <c r="AN13" s="31" t="str">
        <f>IF(ISBLANK(AN$25),"",IF(AND((AN32 &lt; 0.6),(AN32 &gt;= 0.5)),"X",""))</f>
        <v/>
      </c>
      <c r="AO13" s="32" t="str">
        <f>IF(ISBLANK(AN$26),"",IF(AND((AN33 &lt; 0.6),(AN33 &gt;= 0.5)),"X",""))</f>
        <v/>
      </c>
      <c r="AP13" s="31" t="str">
        <f>IF(ISBLANK(AP$25),"",IF(AND((AP32 &lt; 0.6),(AP32 &gt;= 0.5)),"X",""))</f>
        <v/>
      </c>
      <c r="AQ13" s="32" t="str">
        <f>IF(ISBLANK(AP$26),"",IF(AND((AP33 &lt; 0.6),(AP33 &gt;= 0.5)),"X",""))</f>
        <v/>
      </c>
      <c r="AR13" s="31" t="str">
        <f>IF(ISBLANK(AR$25),"",IF(AND((AR32 &lt; 0.6),(AR32 &gt;= 0.5)),"X",""))</f>
        <v/>
      </c>
      <c r="AS13" s="32" t="str">
        <f>IF(ISBLANK(AR$26),"",IF(AND((AR33 &lt; 0.6),(AR33 &gt;= 0.5)),"X",""))</f>
        <v/>
      </c>
      <c r="AT13" s="31" t="str">
        <f>IF(ISBLANK(AT$25),"",IF(AND((AT32 &lt; 0.6),(AT32 &gt;= 0.5)),"X",""))</f>
        <v/>
      </c>
      <c r="AU13" s="32" t="str">
        <f>IF(ISBLANK(AT$26),"",IF(AND((AT33 &lt; 0.6),(AT33 &gt;= 0.5)),"X",""))</f>
        <v/>
      </c>
      <c r="AV13" s="31" t="str">
        <f>IF(ISBLANK(AV$25),"",IF(AND((AV32 &lt; 0.6),(AV32 &gt;= 0.5)),"X",""))</f>
        <v/>
      </c>
      <c r="AW13" s="32" t="str">
        <f>IF(ISBLANK(AV$26),"",IF(AND((AV33 &lt; 0.6),(AV33 &gt;= 0.5)),"X",""))</f>
        <v/>
      </c>
      <c r="AX13" s="31" t="str">
        <f>IF(ISBLANK(AX$25),"",IF(AND((AX32 &lt; 0.6),(AX32 &gt;= 0.5)),"X",""))</f>
        <v/>
      </c>
      <c r="AY13" s="32" t="str">
        <f>IF(ISBLANK(AX$26),"",IF(AND((AX33 &lt; 0.6),(AX33 &gt;= 0.5)),"X",""))</f>
        <v/>
      </c>
      <c r="AZ13" s="31" t="str">
        <f>IF(ISBLANK(AZ$25),"",IF(AND((AZ32 &lt; 0.6),(AZ32 &gt;= 0.5)),"X",""))</f>
        <v/>
      </c>
      <c r="BA13" s="32" t="str">
        <f>IF(ISBLANK(AZ$26),"",IF(AND((AZ33 &lt; 0.6),(AZ33 &gt;= 0.5)),"X",""))</f>
        <v/>
      </c>
      <c r="BB13" s="31" t="str">
        <f>IF(ISBLANK(BB$25),"",IF(AND((BB32 &lt; 0.6),(BB32 &gt;= 0.5)),"X",""))</f>
        <v/>
      </c>
      <c r="BC13" s="32" t="str">
        <f>IF(ISBLANK(BB$26),"",IF(AND((BB33 &lt; 0.6),(BB33 &gt;= 0.5)),"X",""))</f>
        <v/>
      </c>
      <c r="BD13" s="31" t="str">
        <f>IF(ISBLANK(BD$25),"",IF(AND((BD32 &lt; 0.6),(BD32 &gt;= 0.5)),"X",""))</f>
        <v/>
      </c>
      <c r="BE13" s="32" t="str">
        <f>IF(ISBLANK(BD$26),"",IF(AND((BD33 &lt; 0.6),(BD33 &gt;= 0.5)),"X",""))</f>
        <v/>
      </c>
      <c r="BF13" s="31" t="str">
        <f>IF(ISBLANK(BF$25),"",IF(AND((BF32 &lt; 0.6),(BF32 &gt;= 0.5)),"X",""))</f>
        <v/>
      </c>
      <c r="BG13" s="32" t="str">
        <f>IF(ISBLANK(BF$26),"",IF(AND((BF33 &lt; 0.6),(BF33 &gt;= 0.5)),"X",""))</f>
        <v/>
      </c>
      <c r="BH13" s="31" t="str">
        <f>IF(ISBLANK(BH$25),"",IF(AND((BH32 &lt; 0.6),(BH32 &gt;= 0.5)),"X",""))</f>
        <v/>
      </c>
      <c r="BI13" s="32" t="str">
        <f>IF(ISBLANK(BH$26),"",IF(AND((BH33 &lt; 0.6),(BH33 &gt;= 0.5)),"X",""))</f>
        <v/>
      </c>
      <c r="BJ13" s="31" t="str">
        <f>IF(ISBLANK(BJ$25),"",IF(AND((BJ32 &lt; 0.6),(BJ32 &gt;= 0.5)),"X",""))</f>
        <v/>
      </c>
      <c r="BK13" s="32" t="str">
        <f>IF(ISBLANK(BJ$26),"",IF(AND((BJ33 &lt; 0.6),(BJ33 &gt;= 0.5)),"X",""))</f>
        <v/>
      </c>
      <c r="BL13" s="31" t="str">
        <f>IF(ISBLANK(BL$25),"",IF(AND((BL32 &lt; 0.6),(BL32 &gt;= 0.5)),"X",""))</f>
        <v/>
      </c>
      <c r="BM13" s="32" t="str">
        <f>IF(ISBLANK(BL$26),"",IF(AND((BL33 &lt; 0.6),(BL33 &gt;= 0.5)),"X",""))</f>
        <v/>
      </c>
      <c r="BN13" s="31" t="str">
        <f>IF(ISBLANK(BN$25),"",IF(AND((BN32 &lt; 0.6),(BN32 &gt;= 0.5)),"X",""))</f>
        <v/>
      </c>
      <c r="BO13" s="32" t="str">
        <f>IF(ISBLANK(BN$26),"",IF(AND((BN33 &lt; 0.6),(BN33 &gt;= 0.5)),"X",""))</f>
        <v/>
      </c>
      <c r="BP13" s="551"/>
      <c r="BQ13" s="26"/>
    </row>
    <row r="14" spans="2:69" ht="36" customHeight="1">
      <c r="B14" s="592"/>
      <c r="C14" s="593"/>
      <c r="D14" s="16">
        <v>0.4</v>
      </c>
      <c r="E14" s="30"/>
      <c r="F14" s="31" t="str">
        <f>IF(ISBLANK(F$25),"",IF(AND((F32 &lt; 0.5),(F32 &gt;= 0.4)),"X",""))</f>
        <v/>
      </c>
      <c r="G14" s="32" t="str">
        <f>IF(ISBLANK(F$26),"",IF(AND((F33 &lt; 0.5),(F33 &gt;= 0.4)),"X",""))</f>
        <v/>
      </c>
      <c r="H14" s="31" t="str">
        <f>IF(ISBLANK(H$25),"",IF(AND((H32 &lt; 0.5),(H32 &gt;= 0.4)),"X",""))</f>
        <v/>
      </c>
      <c r="I14" s="32" t="str">
        <f>IF(ISBLANK(H$26),"",IF(AND((H33 &lt; 0.5),(H33 &gt;= 0.4)),"X",""))</f>
        <v/>
      </c>
      <c r="J14" s="31" t="str">
        <f>IF(ISBLANK(J$25),"",IF(AND((J32 &lt; 0.5),(J32 &gt;= 0.4)),"X",""))</f>
        <v/>
      </c>
      <c r="K14" s="32" t="str">
        <f>IF(ISBLANK(J$26),"",IF(AND((J33 &lt; 0.5),(J33 &gt;= 0.4)),"X",""))</f>
        <v/>
      </c>
      <c r="L14" s="31" t="str">
        <f>IF(ISBLANK(L$25),"",IF(AND((L32 &lt; 0.5),(L32 &gt;= 0.4)),"X",""))</f>
        <v/>
      </c>
      <c r="M14" s="32" t="str">
        <f>IF(ISBLANK(L$26),"",IF(AND((L33 &lt; 0.5),(L33 &gt;= 0.4)),"X",""))</f>
        <v/>
      </c>
      <c r="N14" s="31" t="str">
        <f>IF(ISBLANK(N$25),"",IF(AND((N32 &lt; 0.5),(N32 &gt;= 0.4)),"X",""))</f>
        <v/>
      </c>
      <c r="O14" s="32" t="str">
        <f>IF(ISBLANK(N$26),"",IF(AND((N33 &lt; 0.5),(N33 &gt;= 0.4)),"X",""))</f>
        <v/>
      </c>
      <c r="P14" s="31" t="str">
        <f>IF(ISBLANK(P$25),"",IF(AND((P32 &lt; 0.5),(P32 &gt;= 0.4)),"X",""))</f>
        <v/>
      </c>
      <c r="Q14" s="32" t="str">
        <f>IF(ISBLANK(P$26),"",IF(AND((P33 &lt; 0.5),(P33 &gt;= 0.4)),"X",""))</f>
        <v/>
      </c>
      <c r="R14" s="31" t="str">
        <f>IF(ISBLANK(R$25),"",IF(AND((R32 &lt; 0.5),(R32 &gt;= 0.4)),"X",""))</f>
        <v/>
      </c>
      <c r="S14" s="32" t="str">
        <f>IF(ISBLANK(R$26),"",IF(AND((R33 &lt; 0.5),(R33 &gt;= 0.4)),"X",""))</f>
        <v/>
      </c>
      <c r="T14" s="31" t="str">
        <f>IF(ISBLANK(T$25),"",IF(AND((T32 &lt; 0.5),(T32 &gt;= 0.4)),"X",""))</f>
        <v/>
      </c>
      <c r="U14" s="32" t="str">
        <f>IF(ISBLANK(T$26),"",IF(AND((T33 &lt; 0.5),(T33 &gt;= 0.4)),"X",""))</f>
        <v/>
      </c>
      <c r="V14" s="31" t="str">
        <f>IF(ISBLANK(V$25),"",IF(AND((V32 &lt; 0.5),(V32 &gt;= 0.4)),"X",""))</f>
        <v/>
      </c>
      <c r="W14" s="32" t="str">
        <f>IF(ISBLANK(V$26),"",IF(AND((V33 &lt; 0.5),(V33 &gt;= 0.4)),"X",""))</f>
        <v/>
      </c>
      <c r="X14" s="31" t="str">
        <f>IF(ISBLANK(X$25),"",IF(AND((X32 &lt; 0.5),(X32 &gt;= 0.4)),"X",""))</f>
        <v/>
      </c>
      <c r="Y14" s="32" t="str">
        <f>IF(ISBLANK(X$26),"",IF(AND((X33 &lt; 0.5),(X33 &gt;= 0.4)),"X",""))</f>
        <v/>
      </c>
      <c r="Z14" s="31" t="str">
        <f>IF(ISBLANK(Z$25),"",IF(AND((Z32 &lt; 0.5),(Z32 &gt;= 0.4)),"X",""))</f>
        <v/>
      </c>
      <c r="AA14" s="32" t="str">
        <f>IF(ISBLANK(Z$26),"",IF(AND((Z33 &lt; 0.5),(Z33 &gt;= 0.4)),"X",""))</f>
        <v/>
      </c>
      <c r="AB14" s="31" t="str">
        <f>IF(ISBLANK(AB$25),"",IF(AND((AB32 &lt; 0.5),(AB32 &gt;= 0.4)),"X",""))</f>
        <v/>
      </c>
      <c r="AC14" s="32" t="str">
        <f>IF(ISBLANK(AB$26),"",IF(AND((AB33 &lt; 0.5),(AB33 &gt;= 0.4)),"X",""))</f>
        <v/>
      </c>
      <c r="AD14" s="31" t="str">
        <f>IF(ISBLANK(AD$25),"",IF(AND((AD32 &lt; 0.5),(AD32 &gt;= 0.4)),"X",""))</f>
        <v/>
      </c>
      <c r="AE14" s="32" t="str">
        <f>IF(ISBLANK(AD$26),"",IF(AND((AD33 &lt; 0.5),(AD33 &gt;= 0.4)),"X",""))</f>
        <v/>
      </c>
      <c r="AF14" s="31" t="str">
        <f>IF(ISBLANK(AF$25),"",IF(AND((AF32 &lt; 0.5),(AF32 &gt;= 0.4)),"X",""))</f>
        <v/>
      </c>
      <c r="AG14" s="32" t="str">
        <f>IF(ISBLANK(AF$26),"",IF(AND((AF33 &lt; 0.5),(AF33 &gt;= 0.4)),"X",""))</f>
        <v/>
      </c>
      <c r="AH14" s="31" t="str">
        <f>IF(ISBLANK(AH$25),"",IF(AND((AH32 &lt; 0.5),(AH32 &gt;= 0.4)),"X",""))</f>
        <v/>
      </c>
      <c r="AI14" s="32" t="str">
        <f>IF(ISBLANK(AH$26),"",IF(AND((AH33 &lt; 0.5),(AH33 &gt;= 0.4)),"X",""))</f>
        <v/>
      </c>
      <c r="AJ14" s="31" t="str">
        <f>IF(ISBLANK(AJ$25),"",IF(AND((AJ32 &lt; 0.5),(AJ32 &gt;= 0.4)),"X",""))</f>
        <v/>
      </c>
      <c r="AK14" s="32" t="str">
        <f>IF(ISBLANK(AJ$26),"",IF(AND((AJ33 &lt; 0.5),(AJ33 &gt;= 0.4)),"X",""))</f>
        <v/>
      </c>
      <c r="AL14" s="31" t="str">
        <f>IF(ISBLANK(AL$25),"",IF(AND((AL32 &lt; 0.5),(AL32 &gt;= 0.4)),"X",""))</f>
        <v/>
      </c>
      <c r="AM14" s="32" t="str">
        <f>IF(ISBLANK(AL$26),"",IF(AND((AL33 &lt; 0.5),(AL33 &gt;= 0.4)),"X",""))</f>
        <v/>
      </c>
      <c r="AN14" s="31" t="str">
        <f>IF(ISBLANK(AN$25),"",IF(AND((AN32 &lt; 0.5),(AN32 &gt;= 0.4)),"X",""))</f>
        <v/>
      </c>
      <c r="AO14" s="32" t="str">
        <f>IF(ISBLANK(AN$26),"",IF(AND((AN33 &lt; 0.5),(AN33 &gt;= 0.4)),"X",""))</f>
        <v/>
      </c>
      <c r="AP14" s="31" t="str">
        <f>IF(ISBLANK(AP$25),"",IF(AND((AP32 &lt; 0.5),(AP32 &gt;= 0.4)),"X",""))</f>
        <v/>
      </c>
      <c r="AQ14" s="32" t="str">
        <f>IF(ISBLANK(AP$26),"",IF(AND((AP33 &lt; 0.5),(AP33 &gt;= 0.4)),"X",""))</f>
        <v/>
      </c>
      <c r="AR14" s="31" t="str">
        <f>IF(ISBLANK(AR$25),"",IF(AND((AR32 &lt; 0.5),(AR32 &gt;= 0.4)),"X",""))</f>
        <v/>
      </c>
      <c r="AS14" s="32" t="str">
        <f>IF(ISBLANK(AR$26),"",IF(AND((AR33 &lt; 0.5),(AR33 &gt;= 0.4)),"X",""))</f>
        <v/>
      </c>
      <c r="AT14" s="31" t="str">
        <f>IF(ISBLANK(AT$25),"",IF(AND((AT32 &lt; 0.5),(AT32 &gt;= 0.4)),"X",""))</f>
        <v/>
      </c>
      <c r="AU14" s="32" t="str">
        <f>IF(ISBLANK(AT$26),"",IF(AND((AT33 &lt; 0.5),(AT33 &gt;= 0.4)),"X",""))</f>
        <v/>
      </c>
      <c r="AV14" s="31" t="str">
        <f>IF(ISBLANK(AV$25),"",IF(AND((AV32 &lt; 0.5),(AV32 &gt;= 0.4)),"X",""))</f>
        <v/>
      </c>
      <c r="AW14" s="32" t="str">
        <f>IF(ISBLANK(AV$26),"",IF(AND((AV33 &lt; 0.5),(AV33 &gt;= 0.4)),"X",""))</f>
        <v/>
      </c>
      <c r="AX14" s="31" t="str">
        <f>IF(ISBLANK(AX$25),"",IF(AND((AX32 &lt; 0.5),(AX32 &gt;= 0.4)),"X",""))</f>
        <v/>
      </c>
      <c r="AY14" s="32" t="str">
        <f>IF(ISBLANK(AX$26),"",IF(AND((AX33 &lt; 0.5),(AX33 &gt;= 0.4)),"X",""))</f>
        <v/>
      </c>
      <c r="AZ14" s="31" t="str">
        <f>IF(ISBLANK(AZ$25),"",IF(AND((AZ32 &lt; 0.5),(AZ32 &gt;= 0.4)),"X",""))</f>
        <v/>
      </c>
      <c r="BA14" s="32" t="str">
        <f>IF(ISBLANK(AZ$26),"",IF(AND((AZ33 &lt; 0.5),(AZ33 &gt;= 0.4)),"X",""))</f>
        <v/>
      </c>
      <c r="BB14" s="31" t="str">
        <f>IF(ISBLANK(BB$25),"",IF(AND((BB32 &lt; 0.5),(BB32 &gt;= 0.4)),"X",""))</f>
        <v/>
      </c>
      <c r="BC14" s="32" t="str">
        <f>IF(ISBLANK(BB$26),"",IF(AND((BB33 &lt; 0.5),(BB33 &gt;= 0.4)),"X",""))</f>
        <v/>
      </c>
      <c r="BD14" s="31" t="str">
        <f>IF(ISBLANK(BD$25),"",IF(AND((BD32 &lt; 0.5),(BD32 &gt;= 0.4)),"X",""))</f>
        <v/>
      </c>
      <c r="BE14" s="32" t="str">
        <f>IF(ISBLANK(BD$26),"",IF(AND((BD33 &lt; 0.5),(BD33 &gt;= 0.4)),"X",""))</f>
        <v/>
      </c>
      <c r="BF14" s="31" t="str">
        <f>IF(ISBLANK(BF$25),"",IF(AND((BF32 &lt; 0.5),(BF32 &gt;= 0.4)),"X",""))</f>
        <v/>
      </c>
      <c r="BG14" s="32" t="str">
        <f>IF(ISBLANK(BF$26),"",IF(AND((BF33 &lt; 0.5),(BF33 &gt;= 0.4)),"X",""))</f>
        <v/>
      </c>
      <c r="BH14" s="31" t="str">
        <f>IF(ISBLANK(BH$25),"",IF(AND((BH32 &lt; 0.5),(BH32 &gt;= 0.4)),"X",""))</f>
        <v/>
      </c>
      <c r="BI14" s="32" t="str">
        <f>IF(ISBLANK(BH$26),"",IF(AND((BH33 &lt; 0.5),(BH33 &gt;= 0.4)),"X",""))</f>
        <v/>
      </c>
      <c r="BJ14" s="31" t="str">
        <f>IF(ISBLANK(BJ$25),"",IF(AND((BJ32 &lt; 0.5),(BJ32 &gt;= 0.4)),"X",""))</f>
        <v/>
      </c>
      <c r="BK14" s="32" t="str">
        <f>IF(ISBLANK(BJ$26),"",IF(AND((BJ33 &lt; 0.5),(BJ33 &gt;= 0.4)),"X",""))</f>
        <v/>
      </c>
      <c r="BL14" s="31" t="str">
        <f>IF(ISBLANK(BL$25),"",IF(AND((BL32 &lt; 0.5),(BL32 &gt;= 0.4)),"X",""))</f>
        <v/>
      </c>
      <c r="BM14" s="32" t="str">
        <f>IF(ISBLANK(BL$26),"",IF(AND((BL33 &lt; 0.5),(BL33 &gt;= 0.4)),"X",""))</f>
        <v/>
      </c>
      <c r="BN14" s="31" t="str">
        <f>IF(ISBLANK(BN$25),"",IF(AND((BN32 &lt; 0.5),(BN32 &gt;= 0.4)),"X",""))</f>
        <v/>
      </c>
      <c r="BO14" s="32" t="str">
        <f>IF(ISBLANK(BN$26),"",IF(AND((BN33 &lt; 0.5),(BN33 &gt;= 0.4)),"X",""))</f>
        <v/>
      </c>
      <c r="BP14" s="551"/>
      <c r="BQ14" s="26"/>
    </row>
    <row r="15" spans="2:69" ht="36" customHeight="1">
      <c r="B15" s="592"/>
      <c r="C15" s="593"/>
      <c r="D15" s="16">
        <v>0.3</v>
      </c>
      <c r="E15" s="30"/>
      <c r="F15" s="31" t="str">
        <f>IF(ISBLANK(F$25),"",IF(AND((F32 &lt; 0.4),(F32 &gt;= 0.3)),"X",""))</f>
        <v/>
      </c>
      <c r="G15" s="32" t="str">
        <f>IF(ISBLANK(F$26),"",IF(AND((F33 &lt; 0.4),(F33 &gt;= 0.3)),"X",""))</f>
        <v/>
      </c>
      <c r="H15" s="31" t="str">
        <f>IF(ISBLANK(H$25),"",IF(AND((H32 &lt; 0.4),(H32 &gt;= 0.3)),"X",""))</f>
        <v/>
      </c>
      <c r="I15" s="32" t="str">
        <f>IF(ISBLANK(H$26),"",IF(AND((H33 &lt; 0.4),(H33 &gt;= 0.3)),"X",""))</f>
        <v/>
      </c>
      <c r="J15" s="31" t="str">
        <f>IF(ISBLANK(J$25),"",IF(AND((J32 &lt; 0.4),(J32 &gt;= 0.3)),"X",""))</f>
        <v/>
      </c>
      <c r="K15" s="32" t="str">
        <f>IF(ISBLANK(J$26),"",IF(AND((J33 &lt; 0.4),(J33 &gt;= 0.3)),"X",""))</f>
        <v/>
      </c>
      <c r="L15" s="31" t="str">
        <f>IF(ISBLANK(L$25),"",IF(AND((L32 &lt; 0.4),(L32 &gt;= 0.3)),"X",""))</f>
        <v/>
      </c>
      <c r="M15" s="32" t="str">
        <f>IF(ISBLANK(L$26),"",IF(AND((L33 &lt; 0.4),(L33 &gt;= 0.3)),"X",""))</f>
        <v/>
      </c>
      <c r="N15" s="31" t="str">
        <f>IF(ISBLANK(N$25),"",IF(AND((N32 &lt; 0.4),(N32 &gt;= 0.3)),"X",""))</f>
        <v/>
      </c>
      <c r="O15" s="32" t="str">
        <f>IF(ISBLANK(N$26),"",IF(AND((N33 &lt; 0.4),(N33 &gt;= 0.3)),"X",""))</f>
        <v/>
      </c>
      <c r="P15" s="31" t="str">
        <f>IF(ISBLANK(P$25),"",IF(AND((P32 &lt; 0.4),(P32 &gt;= 0.3)),"X",""))</f>
        <v/>
      </c>
      <c r="Q15" s="32" t="str">
        <f>IF(ISBLANK(P$26),"",IF(AND((P33 &lt; 0.4),(P33 &gt;= 0.3)),"X",""))</f>
        <v/>
      </c>
      <c r="R15" s="31" t="str">
        <f>IF(ISBLANK(R$25),"",IF(AND((R32 &lt; 0.4),(R32 &gt;= 0.3)),"X",""))</f>
        <v/>
      </c>
      <c r="S15" s="32" t="str">
        <f>IF(ISBLANK(R$26),"",IF(AND((R33 &lt; 0.4),(R33 &gt;= 0.3)),"X",""))</f>
        <v/>
      </c>
      <c r="T15" s="31" t="str">
        <f>IF(ISBLANK(T$25),"",IF(AND((T32 &lt; 0.4),(T32 &gt;= 0.3)),"X",""))</f>
        <v/>
      </c>
      <c r="U15" s="32" t="str">
        <f>IF(ISBLANK(T$26),"",IF(AND((T33 &lt; 0.4),(T33 &gt;= 0.3)),"X",""))</f>
        <v/>
      </c>
      <c r="V15" s="31" t="str">
        <f>IF(ISBLANK(V$25),"",IF(AND((V32 &lt; 0.4),(V32 &gt;= 0.3)),"X",""))</f>
        <v/>
      </c>
      <c r="W15" s="32" t="str">
        <f>IF(ISBLANK(V$26),"",IF(AND((V33 &lt; 0.4),(V33 &gt;= 0.3)),"X",""))</f>
        <v/>
      </c>
      <c r="X15" s="31" t="str">
        <f>IF(ISBLANK(X$25),"",IF(AND((X32 &lt; 0.4),(X32 &gt;= 0.3)),"X",""))</f>
        <v/>
      </c>
      <c r="Y15" s="32" t="str">
        <f>IF(ISBLANK(X$26),"",IF(AND((X33 &lt; 0.4),(X33 &gt;= 0.3)),"X",""))</f>
        <v/>
      </c>
      <c r="Z15" s="31" t="str">
        <f>IF(ISBLANK(Z$25),"",IF(AND((Z32 &lt; 0.4),(Z32 &gt;= 0.3)),"X",""))</f>
        <v/>
      </c>
      <c r="AA15" s="32" t="str">
        <f>IF(ISBLANK(Z$26),"",IF(AND((Z33 &lt; 0.4),(Z33 &gt;= 0.3)),"X",""))</f>
        <v/>
      </c>
      <c r="AB15" s="31" t="str">
        <f>IF(ISBLANK(AB$25),"",IF(AND((AB32 &lt; 0.4),(AB32 &gt;= 0.3)),"X",""))</f>
        <v/>
      </c>
      <c r="AC15" s="32" t="str">
        <f>IF(ISBLANK(AB$26),"",IF(AND((AB33 &lt; 0.4),(AB33 &gt;= 0.3)),"X",""))</f>
        <v/>
      </c>
      <c r="AD15" s="31" t="str">
        <f>IF(ISBLANK(AD$25),"",IF(AND((AD32 &lt; 0.4),(AD32 &gt;= 0.3)),"X",""))</f>
        <v/>
      </c>
      <c r="AE15" s="32" t="str">
        <f>IF(ISBLANK(AD$26),"",IF(AND((AD33 &lt; 0.4),(AD33 &gt;= 0.3)),"X",""))</f>
        <v/>
      </c>
      <c r="AF15" s="31" t="str">
        <f>IF(ISBLANK(AF$25),"",IF(AND((AF32 &lt; 0.4),(AF32 &gt;= 0.3)),"X",""))</f>
        <v/>
      </c>
      <c r="AG15" s="32" t="str">
        <f>IF(ISBLANK(AF$26),"",IF(AND((AF33 &lt; 0.4),(AF33 &gt;= 0.3)),"X",""))</f>
        <v/>
      </c>
      <c r="AH15" s="31" t="str">
        <f>IF(ISBLANK(AH$25),"",IF(AND((AH32 &lt; 0.4),(AH32 &gt;= 0.3)),"X",""))</f>
        <v/>
      </c>
      <c r="AI15" s="32" t="str">
        <f>IF(ISBLANK(AH$26),"",IF(AND((AH33 &lt; 0.4),(AH33 &gt;= 0.3)),"X",""))</f>
        <v/>
      </c>
      <c r="AJ15" s="31" t="str">
        <f>IF(ISBLANK(AJ$25),"",IF(AND((AJ32 &lt; 0.4),(AJ32 &gt;= 0.3)),"X",""))</f>
        <v/>
      </c>
      <c r="AK15" s="32" t="str">
        <f>IF(ISBLANK(AJ$26),"",IF(AND((AJ33 &lt; 0.4),(AJ33 &gt;= 0.3)),"X",""))</f>
        <v/>
      </c>
      <c r="AL15" s="31" t="str">
        <f>IF(ISBLANK(AL$25),"",IF(AND((AL32 &lt; 0.4),(AL32 &gt;= 0.3)),"X",""))</f>
        <v/>
      </c>
      <c r="AM15" s="32" t="str">
        <f>IF(ISBLANK(AL$26),"",IF(AND((AL33 &lt; 0.4),(AL33 &gt;= 0.3)),"X",""))</f>
        <v/>
      </c>
      <c r="AN15" s="31" t="str">
        <f>IF(ISBLANK(AN$25),"",IF(AND((AN32 &lt; 0.4),(AN32 &gt;= 0.3)),"X",""))</f>
        <v/>
      </c>
      <c r="AO15" s="32" t="str">
        <f>IF(ISBLANK(AN$26),"",IF(AND((AN33 &lt; 0.4),(AN33 &gt;= 0.3)),"X",""))</f>
        <v/>
      </c>
      <c r="AP15" s="31" t="str">
        <f>IF(ISBLANK(AP$25),"",IF(AND((AP32 &lt; 0.4),(AP32 &gt;= 0.3)),"X",""))</f>
        <v/>
      </c>
      <c r="AQ15" s="32" t="str">
        <f>IF(ISBLANK(AP$26),"",IF(AND((AP33 &lt; 0.4),(AP33 &gt;= 0.3)),"X",""))</f>
        <v/>
      </c>
      <c r="AR15" s="31" t="str">
        <f>IF(ISBLANK(AR$25),"",IF(AND((AR32 &lt; 0.4),(AR32 &gt;= 0.3)),"X",""))</f>
        <v/>
      </c>
      <c r="AS15" s="32" t="str">
        <f>IF(ISBLANK(AR$26),"",IF(AND((AR33 &lt; 0.4),(AR33 &gt;= 0.3)),"X",""))</f>
        <v/>
      </c>
      <c r="AT15" s="31" t="str">
        <f>IF(ISBLANK(AT$25),"",IF(AND((AT32 &lt; 0.4),(AT32 &gt;= 0.3)),"X",""))</f>
        <v/>
      </c>
      <c r="AU15" s="32" t="str">
        <f>IF(ISBLANK(AT$26),"",IF(AND((AT33 &lt; 0.4),(AT33 &gt;= 0.3)),"X",""))</f>
        <v/>
      </c>
      <c r="AV15" s="31" t="str">
        <f>IF(ISBLANK(AV$25),"",IF(AND((AV32 &lt; 0.4),(AV32 &gt;= 0.3)),"X",""))</f>
        <v/>
      </c>
      <c r="AW15" s="32" t="str">
        <f>IF(ISBLANK(AV$26),"",IF(AND((AV33 &lt; 0.4),(AV33 &gt;= 0.3)),"X",""))</f>
        <v/>
      </c>
      <c r="AX15" s="31" t="str">
        <f>IF(ISBLANK(AX$25),"",IF(AND((AX32 &lt; 0.4),(AX32 &gt;= 0.3)),"X",""))</f>
        <v/>
      </c>
      <c r="AY15" s="32" t="str">
        <f>IF(ISBLANK(AX$26),"",IF(AND((AX33 &lt; 0.4),(AX33 &gt;= 0.3)),"X",""))</f>
        <v/>
      </c>
      <c r="AZ15" s="31" t="str">
        <f>IF(ISBLANK(AZ$25),"",IF(AND((AZ32 &lt; 0.4),(AZ32 &gt;= 0.3)),"X",""))</f>
        <v/>
      </c>
      <c r="BA15" s="32" t="str">
        <f>IF(ISBLANK(AZ$26),"",IF(AND((AZ33 &lt; 0.4),(AZ33 &gt;= 0.3)),"X",""))</f>
        <v/>
      </c>
      <c r="BB15" s="31" t="str">
        <f>IF(ISBLANK(BB$25),"",IF(AND((BB32 &lt; 0.4),(BB32 &gt;= 0.3)),"X",""))</f>
        <v/>
      </c>
      <c r="BC15" s="32" t="str">
        <f>IF(ISBLANK(BB$26),"",IF(AND((BB33 &lt; 0.4),(BB33 &gt;= 0.3)),"X",""))</f>
        <v/>
      </c>
      <c r="BD15" s="31" t="str">
        <f>IF(ISBLANK(BD$25),"",IF(AND((BD32 &lt; 0.4),(BD32 &gt;= 0.3)),"X",""))</f>
        <v/>
      </c>
      <c r="BE15" s="32" t="str">
        <f>IF(ISBLANK(BD$26),"",IF(AND((BD33 &lt; 0.4),(BD33 &gt;= 0.3)),"X",""))</f>
        <v/>
      </c>
      <c r="BF15" s="31" t="str">
        <f>IF(ISBLANK(BF$25),"",IF(AND((BF32 &lt; 0.4),(BF32 &gt;= 0.3)),"X",""))</f>
        <v/>
      </c>
      <c r="BG15" s="32" t="str">
        <f>IF(ISBLANK(BF$26),"",IF(AND((BF33 &lt; 0.4),(BF33 &gt;= 0.3)),"X",""))</f>
        <v/>
      </c>
      <c r="BH15" s="31" t="str">
        <f>IF(ISBLANK(BH$25),"",IF(AND((BH32 &lt; 0.4),(BH32 &gt;= 0.3)),"X",""))</f>
        <v/>
      </c>
      <c r="BI15" s="32" t="str">
        <f>IF(ISBLANK(BH$26),"",IF(AND((BH33 &lt; 0.4),(BH33 &gt;= 0.3)),"X",""))</f>
        <v/>
      </c>
      <c r="BJ15" s="31" t="str">
        <f>IF(ISBLANK(BJ$25),"",IF(AND((BJ32 &lt; 0.4),(BJ32 &gt;= 0.3)),"X",""))</f>
        <v/>
      </c>
      <c r="BK15" s="32" t="str">
        <f>IF(ISBLANK(BJ$26),"",IF(AND((BJ33 &lt; 0.4),(BJ33 &gt;= 0.3)),"X",""))</f>
        <v/>
      </c>
      <c r="BL15" s="31" t="str">
        <f>IF(ISBLANK(BL$25),"",IF(AND((BL32 &lt; 0.4),(BL32 &gt;= 0.3)),"X",""))</f>
        <v/>
      </c>
      <c r="BM15" s="32" t="str">
        <f>IF(ISBLANK(BL$26),"",IF(AND((BL33 &lt; 0.4),(BL33 &gt;= 0.3)),"X",""))</f>
        <v/>
      </c>
      <c r="BN15" s="31" t="str">
        <f>IF(ISBLANK(BN$25),"",IF(AND((BN32 &lt; 0.4),(BN32 &gt;= 0.3)),"X",""))</f>
        <v/>
      </c>
      <c r="BO15" s="32" t="str">
        <f>IF(ISBLANK(BN$26),"",IF(AND((BN33 &lt; 0.4),(BN33 &gt;= 0.3)),"X",""))</f>
        <v/>
      </c>
      <c r="BP15" s="28"/>
      <c r="BQ15" s="26"/>
    </row>
    <row r="16" spans="2:69" ht="36" customHeight="1">
      <c r="B16" s="592"/>
      <c r="C16" s="593"/>
      <c r="D16" s="16">
        <v>0.2</v>
      </c>
      <c r="E16" s="30"/>
      <c r="F16" s="31" t="str">
        <f>IF(ISBLANK(F$25),"",IF(AND((F32 &lt; 0.3),(F32 &gt;= 0.2)),"X",""))</f>
        <v/>
      </c>
      <c r="G16" s="32" t="str">
        <f>IF(ISBLANK(F$26),"",IF(AND((F33 &lt; 0.3),(F33 &gt;= 0.2)),"X",""))</f>
        <v/>
      </c>
      <c r="H16" s="31" t="str">
        <f>IF(ISBLANK(H$25),"",IF(AND((H32 &lt; 0.3),(H32 &gt;= 0.2)),"X",""))</f>
        <v/>
      </c>
      <c r="I16" s="32" t="str">
        <f>IF(ISBLANK(H$26),"",IF(AND((H33 &lt; 0.3),(H33 &gt;= 0.2)),"X",""))</f>
        <v/>
      </c>
      <c r="J16" s="31" t="str">
        <f>IF(ISBLANK(J$25),"",IF(AND((J32 &lt; 0.3),(J32 &gt;= 0.2)),"X",""))</f>
        <v/>
      </c>
      <c r="K16" s="32" t="str">
        <f>IF(ISBLANK(J$26),"",IF(AND((J33 &lt; 0.3),(J33 &gt;= 0.2)),"X",""))</f>
        <v/>
      </c>
      <c r="L16" s="31" t="str">
        <f>IF(ISBLANK(L$25),"",IF(AND((L32 &lt; 0.3),(L32 &gt;= 0.2)),"X",""))</f>
        <v/>
      </c>
      <c r="M16" s="32" t="str">
        <f>IF(ISBLANK(L$26),"",IF(AND((L33 &lt; 0.3),(L33 &gt;= 0.2)),"X",""))</f>
        <v/>
      </c>
      <c r="N16" s="31" t="str">
        <f>IF(ISBLANK(N$25),"",IF(AND((N32 &lt; 0.3),(N32 &gt;= 0.2)),"X",""))</f>
        <v/>
      </c>
      <c r="O16" s="32" t="str">
        <f>IF(ISBLANK(N$26),"",IF(AND((N33 &lt; 0.3),(N33 &gt;= 0.2)),"X",""))</f>
        <v/>
      </c>
      <c r="P16" s="31" t="str">
        <f>IF(ISBLANK(P$25),"",IF(AND((P32 &lt; 0.3),(P32 &gt;= 0.2)),"X",""))</f>
        <v/>
      </c>
      <c r="Q16" s="32" t="str">
        <f>IF(ISBLANK(P$26),"",IF(AND((P33 &lt; 0.3),(P33 &gt;= 0.2)),"X",""))</f>
        <v/>
      </c>
      <c r="R16" s="31" t="str">
        <f>IF(ISBLANK(R$25),"",IF(AND((R32 &lt; 0.3),(R32 &gt;= 0.2)),"X",""))</f>
        <v/>
      </c>
      <c r="S16" s="32" t="str">
        <f>IF(ISBLANK(R$26),"",IF(AND((R33 &lt; 0.3),(R33 &gt;= 0.2)),"X",""))</f>
        <v/>
      </c>
      <c r="T16" s="31" t="str">
        <f>IF(ISBLANK(T$25),"",IF(AND((T32 &lt; 0.3),(T32 &gt;= 0.2)),"X",""))</f>
        <v/>
      </c>
      <c r="U16" s="32" t="str">
        <f>IF(ISBLANK(T$26),"",IF(AND((T33 &lt; 0.3),(T33 &gt;= 0.2)),"X",""))</f>
        <v/>
      </c>
      <c r="V16" s="31" t="str">
        <f>IF(ISBLANK(V$25),"",IF(AND((V32 &lt; 0.3),(V32 &gt;= 0.2)),"X",""))</f>
        <v/>
      </c>
      <c r="W16" s="32" t="str">
        <f>IF(ISBLANK(V$26),"",IF(AND((V33 &lt; 0.3),(V33 &gt;= 0.2)),"X",""))</f>
        <v/>
      </c>
      <c r="X16" s="31" t="str">
        <f>IF(ISBLANK(X$25),"",IF(AND((X32 &lt; 0.3),(X32 &gt;= 0.2)),"X",""))</f>
        <v/>
      </c>
      <c r="Y16" s="32" t="str">
        <f>IF(ISBLANK(X$26),"",IF(AND((X33 &lt; 0.3),(X33 &gt;= 0.2)),"X",""))</f>
        <v/>
      </c>
      <c r="Z16" s="31" t="str">
        <f>IF(ISBLANK(Z$25),"",IF(AND((Z32 &lt; 0.3),(Z32 &gt;= 0.2)),"X",""))</f>
        <v/>
      </c>
      <c r="AA16" s="32" t="str">
        <f>IF(ISBLANK(Z$26),"",IF(AND((Z33 &lt; 0.3),(Z33 &gt;= 0.2)),"X",""))</f>
        <v/>
      </c>
      <c r="AB16" s="31" t="str">
        <f>IF(ISBLANK(AB$25),"",IF(AND((AB32 &lt; 0.3),(AB32 &gt;= 0.2)),"X",""))</f>
        <v/>
      </c>
      <c r="AC16" s="32" t="str">
        <f>IF(ISBLANK(AB$26),"",IF(AND((AB33 &lt; 0.3),(AB33 &gt;= 0.2)),"X",""))</f>
        <v/>
      </c>
      <c r="AD16" s="31" t="str">
        <f>IF(ISBLANK(AD$25),"",IF(AND((AD32 &lt; 0.3),(AD32 &gt;= 0.2)),"X",""))</f>
        <v/>
      </c>
      <c r="AE16" s="32" t="str">
        <f>IF(ISBLANK(AD$26),"",IF(AND((AD33 &lt; 0.3),(AD33 &gt;= 0.2)),"X",""))</f>
        <v/>
      </c>
      <c r="AF16" s="31" t="str">
        <f>IF(ISBLANK(AF$25),"",IF(AND((AF32 &lt; 0.3),(AF32 &gt;= 0.2)),"X",""))</f>
        <v/>
      </c>
      <c r="AG16" s="32" t="str">
        <f>IF(ISBLANK(AF$26),"",IF(AND((AF33 &lt; 0.3),(AF33 &gt;= 0.2)),"X",""))</f>
        <v/>
      </c>
      <c r="AH16" s="31" t="str">
        <f>IF(ISBLANK(AH$25),"",IF(AND((AH32 &lt; 0.3),(AH32 &gt;= 0.2)),"X",""))</f>
        <v/>
      </c>
      <c r="AI16" s="32" t="str">
        <f>IF(ISBLANK(AH$26),"",IF(AND((AH33 &lt; 0.3),(AH33 &gt;= 0.2)),"X",""))</f>
        <v/>
      </c>
      <c r="AJ16" s="31" t="str">
        <f>IF(ISBLANK(AJ$25),"",IF(AND((AJ32 &lt; 0.3),(AJ32 &gt;= 0.2)),"X",""))</f>
        <v/>
      </c>
      <c r="AK16" s="32" t="str">
        <f>IF(ISBLANK(AJ$26),"",IF(AND((AJ33 &lt; 0.3),(AJ33 &gt;= 0.2)),"X",""))</f>
        <v/>
      </c>
      <c r="AL16" s="31" t="str">
        <f>IF(ISBLANK(AL$25),"",IF(AND((AL32 &lt; 0.3),(AL32 &gt;= 0.2)),"X",""))</f>
        <v/>
      </c>
      <c r="AM16" s="32" t="str">
        <f>IF(ISBLANK(AL$26),"",IF(AND((AL33 &lt; 0.3),(AL33 &gt;= 0.2)),"X",""))</f>
        <v/>
      </c>
      <c r="AN16" s="31" t="str">
        <f>IF(ISBLANK(AN$25),"",IF(AND((AN32 &lt; 0.3),(AN32 &gt;= 0.2)),"X",""))</f>
        <v/>
      </c>
      <c r="AO16" s="32" t="str">
        <f>IF(ISBLANK(AN$26),"",IF(AND((AN33 &lt; 0.3),(AN33 &gt;= 0.2)),"X",""))</f>
        <v/>
      </c>
      <c r="AP16" s="31" t="str">
        <f>IF(ISBLANK(AP$25),"",IF(AND((AP32 &lt; 0.3),(AP32 &gt;= 0.2)),"X",""))</f>
        <v/>
      </c>
      <c r="AQ16" s="32" t="str">
        <f>IF(ISBLANK(AP$26),"",IF(AND((AP33 &lt; 0.3),(AP33 &gt;= 0.2)),"X",""))</f>
        <v/>
      </c>
      <c r="AR16" s="31" t="str">
        <f>IF(ISBLANK(AR$25),"",IF(AND((AR32 &lt; 0.3),(AR32 &gt;= 0.2)),"X",""))</f>
        <v/>
      </c>
      <c r="AS16" s="32" t="str">
        <f>IF(ISBLANK(AR$26),"",IF(AND((AR33 &lt; 0.3),(AR33 &gt;= 0.2)),"X",""))</f>
        <v/>
      </c>
      <c r="AT16" s="31" t="str">
        <f>IF(ISBLANK(AT$25),"",IF(AND((AT32 &lt; 0.3),(AT32 &gt;= 0.2)),"X",""))</f>
        <v/>
      </c>
      <c r="AU16" s="32" t="str">
        <f>IF(ISBLANK(AT$26),"",IF(AND((AT33 &lt; 0.3),(AT33 &gt;= 0.2)),"X",""))</f>
        <v/>
      </c>
      <c r="AV16" s="31" t="str">
        <f>IF(ISBLANK(AV$25),"",IF(AND((AV32 &lt; 0.3),(AV32 &gt;= 0.2)),"X",""))</f>
        <v/>
      </c>
      <c r="AW16" s="32" t="str">
        <f>IF(ISBLANK(AV$26),"",IF(AND((AV33 &lt; 0.3),(AV33 &gt;= 0.2)),"X",""))</f>
        <v/>
      </c>
      <c r="AX16" s="31" t="str">
        <f>IF(ISBLANK(AX$25),"",IF(AND((AX32 &lt; 0.3),(AX32 &gt;= 0.2)),"X",""))</f>
        <v/>
      </c>
      <c r="AY16" s="32" t="str">
        <f>IF(ISBLANK(AX$26),"",IF(AND((AX33 &lt; 0.3),(AX33 &gt;= 0.2)),"X",""))</f>
        <v/>
      </c>
      <c r="AZ16" s="31" t="str">
        <f>IF(ISBLANK(AZ$25),"",IF(AND((AZ32 &lt; 0.3),(AZ32 &gt;= 0.2)),"X",""))</f>
        <v/>
      </c>
      <c r="BA16" s="32" t="str">
        <f>IF(ISBLANK(AZ$26),"",IF(AND((AZ33 &lt; 0.3),(AZ33 &gt;= 0.2)),"X",""))</f>
        <v/>
      </c>
      <c r="BB16" s="31" t="str">
        <f>IF(ISBLANK(BB$25),"",IF(AND((BB32 &lt; 0.3),(BB32 &gt;= 0.2)),"X",""))</f>
        <v/>
      </c>
      <c r="BC16" s="32" t="str">
        <f>IF(ISBLANK(BB$26),"",IF(AND((BB33 &lt; 0.3),(BB33 &gt;= 0.2)),"X",""))</f>
        <v/>
      </c>
      <c r="BD16" s="31" t="str">
        <f>IF(ISBLANK(BD$25),"",IF(AND((BD32 &lt; 0.3),(BD32 &gt;= 0.2)),"X",""))</f>
        <v/>
      </c>
      <c r="BE16" s="32" t="str">
        <f>IF(ISBLANK(BD$26),"",IF(AND((BD33 &lt; 0.3),(BD33 &gt;= 0.2)),"X",""))</f>
        <v/>
      </c>
      <c r="BF16" s="31" t="str">
        <f>IF(ISBLANK(BF$25),"",IF(AND((BF32 &lt; 0.3),(BF32 &gt;= 0.2)),"X",""))</f>
        <v/>
      </c>
      <c r="BG16" s="32" t="str">
        <f>IF(ISBLANK(BF$26),"",IF(AND((BF33 &lt; 0.3),(BF33 &gt;= 0.2)),"X",""))</f>
        <v/>
      </c>
      <c r="BH16" s="31" t="str">
        <f>IF(ISBLANK(BH$25),"",IF(AND((BH32 &lt; 0.3),(BH32 &gt;= 0.2)),"X",""))</f>
        <v/>
      </c>
      <c r="BI16" s="32" t="str">
        <f>IF(ISBLANK(BH$26),"",IF(AND((BH33 &lt; 0.3),(BH33 &gt;= 0.2)),"X",""))</f>
        <v/>
      </c>
      <c r="BJ16" s="31" t="str">
        <f>IF(ISBLANK(BJ$25),"",IF(AND((BJ32 &lt; 0.3),(BJ32 &gt;= 0.2)),"X",""))</f>
        <v/>
      </c>
      <c r="BK16" s="32" t="str">
        <f>IF(ISBLANK(BJ$26),"",IF(AND((BJ33 &lt; 0.3),(BJ33 &gt;= 0.2)),"X",""))</f>
        <v/>
      </c>
      <c r="BL16" s="31" t="str">
        <f>IF(ISBLANK(BL$25),"",IF(AND((BL32 &lt; 0.3),(BL32 &gt;= 0.2)),"X",""))</f>
        <v/>
      </c>
      <c r="BM16" s="32" t="str">
        <f>IF(ISBLANK(BL$26),"",IF(AND((BL33 &lt; 0.3),(BL33 &gt;= 0.2)),"X",""))</f>
        <v/>
      </c>
      <c r="BN16" s="31" t="str">
        <f>IF(ISBLANK(BN$25),"",IF(AND((BN32 &lt; 0.3),(BN32 &gt;= 0.2)),"X",""))</f>
        <v/>
      </c>
      <c r="BO16" s="32" t="str">
        <f>IF(ISBLANK(BN$26),"",IF(AND((BN33 &lt; 0.3),(BN33 &gt;= 0.2)),"X",""))</f>
        <v/>
      </c>
      <c r="BP16" s="28"/>
      <c r="BQ16" s="26"/>
    </row>
    <row r="17" spans="2:68" ht="36" customHeight="1">
      <c r="B17" s="592"/>
      <c r="C17" s="593"/>
      <c r="D17" s="16">
        <v>0.1</v>
      </c>
      <c r="E17" s="30"/>
      <c r="F17" s="31" t="str">
        <f>IF(ISBLANK(F$25),"",IF(AND((F32 &lt; 0.2),(F32 &gt;= 0.1)),"X",""))</f>
        <v/>
      </c>
      <c r="G17" s="32" t="str">
        <f>IF(ISBLANK(F$26),"",IF(AND((F33 &lt; 0.2),(F33 &gt;= 0.1)),"X",""))</f>
        <v/>
      </c>
      <c r="H17" s="31" t="str">
        <f>IF(ISBLANK(H$25),"",IF(AND((H32 &lt; 0.2),(H32 &gt;= 0.1)),"X",""))</f>
        <v/>
      </c>
      <c r="I17" s="32" t="str">
        <f>IF(ISBLANK(H$26),"",IF(AND((H33 &lt; 0.2),(H33 &gt;= 0.1)),"X",""))</f>
        <v/>
      </c>
      <c r="J17" s="31" t="str">
        <f>IF(ISBLANK(J$25),"",IF(AND((J32 &lt; 0.2),(J32 &gt;= 0.1)),"X",""))</f>
        <v/>
      </c>
      <c r="K17" s="32" t="str">
        <f>IF(ISBLANK(J$26),"",IF(AND((J33 &lt; 0.2),(J33 &gt;= 0.1)),"X",""))</f>
        <v/>
      </c>
      <c r="L17" s="31" t="str">
        <f>IF(ISBLANK(L$25),"",IF(AND((L32 &lt; 0.2),(L32 &gt;= 0.1)),"X",""))</f>
        <v/>
      </c>
      <c r="M17" s="32" t="str">
        <f>IF(ISBLANK(L$26),"",IF(AND((L33 &lt; 0.2),(L33 &gt;= 0.1)),"X",""))</f>
        <v/>
      </c>
      <c r="N17" s="31" t="str">
        <f>IF(ISBLANK(N$25),"",IF(AND((N32 &lt; 0.2),(N32 &gt;= 0.1)),"X",""))</f>
        <v/>
      </c>
      <c r="O17" s="32" t="str">
        <f>IF(ISBLANK(N$26),"",IF(AND((N33 &lt; 0.2),(N33 &gt;= 0.1)),"X",""))</f>
        <v/>
      </c>
      <c r="P17" s="31" t="str">
        <f>IF(ISBLANK(P$25),"",IF(AND((P32 &lt; 0.2),(P32 &gt;= 0.1)),"X",""))</f>
        <v/>
      </c>
      <c r="Q17" s="32" t="str">
        <f>IF(ISBLANK(P$26),"",IF(AND((P33 &lt; 0.2),(P33 &gt;= 0.1)),"X",""))</f>
        <v/>
      </c>
      <c r="R17" s="31" t="str">
        <f>IF(ISBLANK(R$25),"",IF(AND((R32 &lt; 0.2),(R32 &gt;= 0.1)),"X",""))</f>
        <v/>
      </c>
      <c r="S17" s="32" t="str">
        <f>IF(ISBLANK(R$26),"",IF(AND((R33 &lt; 0.2),(R33 &gt;= 0.1)),"X",""))</f>
        <v/>
      </c>
      <c r="T17" s="31" t="str">
        <f>IF(ISBLANK(T$25),"",IF(AND((T32 &lt; 0.2),(T32 &gt;= 0.1)),"X",""))</f>
        <v/>
      </c>
      <c r="U17" s="32" t="str">
        <f>IF(ISBLANK(T$26),"",IF(AND((T33 &lt; 0.2),(T33 &gt;= 0.1)),"X",""))</f>
        <v/>
      </c>
      <c r="V17" s="31" t="str">
        <f>IF(ISBLANK(V$25),"",IF(AND((V32 &lt; 0.2),(V32 &gt;= 0.1)),"X",""))</f>
        <v/>
      </c>
      <c r="W17" s="32" t="str">
        <f>IF(ISBLANK(V$26),"",IF(AND((V33 &lt; 0.2),(V33 &gt;= 0.1)),"X",""))</f>
        <v/>
      </c>
      <c r="X17" s="31" t="str">
        <f>IF(ISBLANK(X$25),"",IF(AND((X32 &lt; 0.2),(X32 &gt;= 0.1)),"X",""))</f>
        <v/>
      </c>
      <c r="Y17" s="32" t="str">
        <f>IF(ISBLANK(X$26),"",IF(AND((X33 &lt; 0.2),(X33 &gt;= 0.1)),"X",""))</f>
        <v/>
      </c>
      <c r="Z17" s="31" t="str">
        <f>IF(ISBLANK(Z$25),"",IF(AND((Z32 &lt; 0.2),(Z32 &gt;= 0.1)),"X",""))</f>
        <v/>
      </c>
      <c r="AA17" s="32" t="str">
        <f>IF(ISBLANK(Z$26),"",IF(AND((Z33 &lt; 0.2),(Z33 &gt;= 0.1)),"X",""))</f>
        <v/>
      </c>
      <c r="AB17" s="31" t="str">
        <f>IF(ISBLANK(AB$25),"",IF(AND((AB32 &lt; 0.2),(AB32 &gt;= 0.1)),"X",""))</f>
        <v/>
      </c>
      <c r="AC17" s="32" t="str">
        <f>IF(ISBLANK(AB$26),"",IF(AND((AB33 &lt; 0.2),(AB33 &gt;= 0.1)),"X",""))</f>
        <v/>
      </c>
      <c r="AD17" s="31" t="str">
        <f>IF(ISBLANK(AD$25),"",IF(AND((AD32 &lt; 0.2),(AD32 &gt;= 0.1)),"X",""))</f>
        <v/>
      </c>
      <c r="AE17" s="32" t="str">
        <f>IF(ISBLANK(AD$26),"",IF(AND((AD33 &lt; 0.2),(AD33 &gt;= 0.1)),"X",""))</f>
        <v/>
      </c>
      <c r="AF17" s="31" t="str">
        <f>IF(ISBLANK(AF$25),"",IF(AND((AF32 &lt; 0.2),(AF32 &gt;= 0.1)),"X",""))</f>
        <v/>
      </c>
      <c r="AG17" s="32" t="str">
        <f>IF(ISBLANK(AF$26),"",IF(AND((AF33 &lt; 0.2),(AF33 &gt;= 0.1)),"X",""))</f>
        <v/>
      </c>
      <c r="AH17" s="31" t="str">
        <f>IF(ISBLANK(AH$25),"",IF(AND((AH32 &lt; 0.2),(AH32 &gt;= 0.1)),"X",""))</f>
        <v/>
      </c>
      <c r="AI17" s="32" t="str">
        <f>IF(ISBLANK(AH$26),"",IF(AND((AH33 &lt; 0.2),(AH33 &gt;= 0.1)),"X",""))</f>
        <v/>
      </c>
      <c r="AJ17" s="31" t="str">
        <f>IF(ISBLANK(AJ$25),"",IF(AND((AJ32 &lt; 0.2),(AJ32 &gt;= 0.1)),"X",""))</f>
        <v/>
      </c>
      <c r="AK17" s="32" t="str">
        <f>IF(ISBLANK(AJ$26),"",IF(AND((AJ33 &lt; 0.2),(AJ33 &gt;= 0.1)),"X",""))</f>
        <v/>
      </c>
      <c r="AL17" s="31" t="str">
        <f>IF(ISBLANK(AL$25),"",IF(AND((AL32 &lt; 0.2),(AL32 &gt;= 0.1)),"X",""))</f>
        <v/>
      </c>
      <c r="AM17" s="32" t="str">
        <f>IF(ISBLANK(AL$26),"",IF(AND((AL33 &lt; 0.2),(AL33 &gt;= 0.1)),"X",""))</f>
        <v/>
      </c>
      <c r="AN17" s="31" t="str">
        <f>IF(ISBLANK(AN$25),"",IF(AND((AN32 &lt; 0.2),(AN32 &gt;= 0.1)),"X",""))</f>
        <v/>
      </c>
      <c r="AO17" s="32" t="str">
        <f>IF(ISBLANK(AN$26),"",IF(AND((AN33 &lt; 0.2),(AN33 &gt;= 0.1)),"X",""))</f>
        <v/>
      </c>
      <c r="AP17" s="31" t="str">
        <f>IF(ISBLANK(AP$25),"",IF(AND((AP32 &lt; 0.2),(AP32 &gt;= 0.1)),"X",""))</f>
        <v/>
      </c>
      <c r="AQ17" s="32" t="str">
        <f>IF(ISBLANK(AP$26),"",IF(AND((AP33 &lt; 0.2),(AP33 &gt;= 0.1)),"X",""))</f>
        <v/>
      </c>
      <c r="AR17" s="31" t="str">
        <f>IF(ISBLANK(AR$25),"",IF(AND((AR32 &lt; 0.2),(AR32 &gt;= 0.1)),"X",""))</f>
        <v/>
      </c>
      <c r="AS17" s="32" t="str">
        <f>IF(ISBLANK(AR$26),"",IF(AND((AR33 &lt; 0.2),(AR33 &gt;= 0.1)),"X",""))</f>
        <v/>
      </c>
      <c r="AT17" s="31" t="str">
        <f>IF(ISBLANK(AT$25),"",IF(AND((AT32 &lt; 0.2),(AT32 &gt;= 0.1)),"X",""))</f>
        <v/>
      </c>
      <c r="AU17" s="32" t="str">
        <f>IF(ISBLANK(AT$26),"",IF(AND((AT33 &lt; 0.2),(AT33 &gt;= 0.1)),"X",""))</f>
        <v/>
      </c>
      <c r="AV17" s="31" t="str">
        <f>IF(ISBLANK(AV$25),"",IF(AND((AV32 &lt; 0.2),(AV32 &gt;= 0.1)),"X",""))</f>
        <v/>
      </c>
      <c r="AW17" s="32" t="str">
        <f>IF(ISBLANK(AV$26),"",IF(AND((AV33 &lt; 0.2),(AV33 &gt;= 0.1)),"X",""))</f>
        <v/>
      </c>
      <c r="AX17" s="31" t="str">
        <f>IF(ISBLANK(AX$25),"",IF(AND((AX32 &lt; 0.2),(AX32 &gt;= 0.1)),"X",""))</f>
        <v/>
      </c>
      <c r="AY17" s="32" t="str">
        <f>IF(ISBLANK(AX$26),"",IF(AND((AX33 &lt; 0.2),(AX33 &gt;= 0.1)),"X",""))</f>
        <v/>
      </c>
      <c r="AZ17" s="31" t="str">
        <f>IF(ISBLANK(AZ$25),"",IF(AND((AZ32 &lt; 0.2),(AZ32 &gt;= 0.1)),"X",""))</f>
        <v/>
      </c>
      <c r="BA17" s="32" t="str">
        <f>IF(ISBLANK(AZ$26),"",IF(AND((AZ33 &lt; 0.2),(AZ33 &gt;= 0.1)),"X",""))</f>
        <v/>
      </c>
      <c r="BB17" s="31" t="str">
        <f>IF(ISBLANK(BB$25),"",IF(AND((BB32 &lt; 0.2),(BB32 &gt;= 0.1)),"X",""))</f>
        <v/>
      </c>
      <c r="BC17" s="32" t="str">
        <f>IF(ISBLANK(BB$26),"",IF(AND((BB33 &lt; 0.2),(BB33 &gt;= 0.1)),"X",""))</f>
        <v/>
      </c>
      <c r="BD17" s="31" t="str">
        <f>IF(ISBLANK(BD$25),"",IF(AND((BD32 &lt; 0.2),(BD32 &gt;= 0.1)),"X",""))</f>
        <v/>
      </c>
      <c r="BE17" s="32" t="str">
        <f>IF(ISBLANK(BD$26),"",IF(AND((BD33 &lt; 0.2),(BD33 &gt;= 0.1)),"X",""))</f>
        <v/>
      </c>
      <c r="BF17" s="31" t="str">
        <f>IF(ISBLANK(BF$25),"",IF(AND((BF32 &lt; 0.2),(BF32 &gt;= 0.1)),"X",""))</f>
        <v/>
      </c>
      <c r="BG17" s="32" t="str">
        <f>IF(ISBLANK(BF$26),"",IF(AND((BF33 &lt; 0.2),(BF33 &gt;= 0.1)),"X",""))</f>
        <v/>
      </c>
      <c r="BH17" s="31" t="str">
        <f>IF(ISBLANK(BH$25),"",IF(AND((BH32 &lt; 0.2),(BH32 &gt;= 0.1)),"X",""))</f>
        <v/>
      </c>
      <c r="BI17" s="32" t="str">
        <f>IF(ISBLANK(BH$26),"",IF(AND((BH33 &lt; 0.2),(BH33 &gt;= 0.1)),"X",""))</f>
        <v/>
      </c>
      <c r="BJ17" s="31" t="str">
        <f>IF(ISBLANK(BJ$25),"",IF(AND((BJ32 &lt; 0.2),(BJ32 &gt;= 0.1)),"X",""))</f>
        <v/>
      </c>
      <c r="BK17" s="32" t="str">
        <f>IF(ISBLANK(BJ$26),"",IF(AND((BJ33 &lt; 0.2),(BJ33 &gt;= 0.1)),"X",""))</f>
        <v/>
      </c>
      <c r="BL17" s="31" t="str">
        <f>IF(ISBLANK(BL$25),"",IF(AND((BL32 &lt; 0.2),(BL32 &gt;= 0.1)),"X",""))</f>
        <v/>
      </c>
      <c r="BM17" s="32" t="str">
        <f>IF(ISBLANK(BL$26),"",IF(AND((BL33 &lt; 0.2),(BL33 &gt;= 0.1)),"X",""))</f>
        <v/>
      </c>
      <c r="BN17" s="31" t="str">
        <f>IF(ISBLANK(BN$25),"",IF(AND((BN32 &lt; 0.2),(BN32 &gt;= 0.1)),"X",""))</f>
        <v/>
      </c>
      <c r="BO17" s="32" t="str">
        <f>IF(ISBLANK(BN$26),"",IF(AND((BN33 &lt; 0.2),(BN33 &gt;= 0.1)),"X",""))</f>
        <v/>
      </c>
      <c r="BP17" s="33"/>
    </row>
    <row r="18" spans="2:68" ht="36" customHeight="1" thickBot="1">
      <c r="B18" s="594"/>
      <c r="C18" s="595"/>
      <c r="D18" s="34" t="s">
        <v>6</v>
      </c>
      <c r="E18" s="35"/>
      <c r="F18" s="36" t="str">
        <f>IF(ISBLANK(F$25),"",IF((F32 &lt; 0.1),"X",""))</f>
        <v/>
      </c>
      <c r="G18" s="37" t="str">
        <f>IF(ISBLANK(F$26),"",IF((F33 &lt; 0.1),"X",""))</f>
        <v/>
      </c>
      <c r="H18" s="36" t="str">
        <f>IF(ISBLANK(H$25),"",IF((H32 &lt; 0.1),"X",""))</f>
        <v/>
      </c>
      <c r="I18" s="37" t="str">
        <f>IF(ISBLANK(H$26),"",IF((H33 &lt; 0.1),"X",""))</f>
        <v/>
      </c>
      <c r="J18" s="36" t="str">
        <f>IF(ISBLANK(J$25),"",IF((J32 &lt; 0.1),"X",""))</f>
        <v/>
      </c>
      <c r="K18" s="37" t="str">
        <f>IF(ISBLANK(J$26),"",IF((J33 &lt; 0.1),"X",""))</f>
        <v/>
      </c>
      <c r="L18" s="36" t="str">
        <f>IF(ISBLANK(L$25),"",IF((L32 &lt; 0.1),"X",""))</f>
        <v/>
      </c>
      <c r="M18" s="37" t="str">
        <f>IF(ISBLANK(L$26),"",IF((L33 &lt; 0.1),"X",""))</f>
        <v/>
      </c>
      <c r="N18" s="36" t="str">
        <f>IF(ISBLANK(N$25),"",IF((N32 &lt; 0.1),"X",""))</f>
        <v/>
      </c>
      <c r="O18" s="37" t="str">
        <f>IF(ISBLANK(N$26),"",IF((N33 &lt; 0.1),"X",""))</f>
        <v/>
      </c>
      <c r="P18" s="36" t="str">
        <f>IF(ISBLANK(P$25),"",IF((P32 &lt; 0.1),"X",""))</f>
        <v/>
      </c>
      <c r="Q18" s="37" t="str">
        <f>IF(ISBLANK(P$26),"",IF((P33 &lt; 0.1),"X",""))</f>
        <v/>
      </c>
      <c r="R18" s="36" t="str">
        <f>IF(ISBLANK(R$25),"",IF((R32 &lt; 0.1),"X",""))</f>
        <v/>
      </c>
      <c r="S18" s="37" t="str">
        <f>IF(ISBLANK(R$26),"",IF((R33 &lt; 0.1),"X",""))</f>
        <v/>
      </c>
      <c r="T18" s="36" t="str">
        <f>IF(ISBLANK(T$25),"",IF((T32 &lt; 0.1),"X",""))</f>
        <v/>
      </c>
      <c r="U18" s="37" t="str">
        <f>IF(ISBLANK(T$26),"",IF((T33 &lt; 0.1),"X",""))</f>
        <v/>
      </c>
      <c r="V18" s="36" t="str">
        <f>IF(ISBLANK(V$25),"",IF((V32 &lt; 0.1),"X",""))</f>
        <v/>
      </c>
      <c r="W18" s="37" t="str">
        <f>IF(ISBLANK(V$26),"",IF((V33 &lt; 0.1),"X",""))</f>
        <v/>
      </c>
      <c r="X18" s="36" t="str">
        <f>IF(ISBLANK(X$25),"",IF((X32 &lt; 0.1),"X",""))</f>
        <v/>
      </c>
      <c r="Y18" s="37" t="str">
        <f>IF(ISBLANK(X$26),"",IF((X33 &lt; 0.1),"X",""))</f>
        <v/>
      </c>
      <c r="Z18" s="36" t="str">
        <f>IF(ISBLANK(Z$25),"",IF((Z32 &lt; 0.1),"X",""))</f>
        <v/>
      </c>
      <c r="AA18" s="37" t="str">
        <f>IF(ISBLANK(Z$26),"",IF((Z33 &lt; 0.1),"X",""))</f>
        <v/>
      </c>
      <c r="AB18" s="36" t="str">
        <f>IF(ISBLANK(AB$25),"",IF((AB32 &lt; 0.1),"X",""))</f>
        <v/>
      </c>
      <c r="AC18" s="37" t="str">
        <f>IF(ISBLANK(AB$26),"",IF((AB33 &lt; 0.1),"X",""))</f>
        <v/>
      </c>
      <c r="AD18" s="36" t="str">
        <f>IF(ISBLANK(AD$25),"",IF((AD32 &lt; 0.1),"X",""))</f>
        <v/>
      </c>
      <c r="AE18" s="37" t="str">
        <f>IF(ISBLANK(AD$26),"",IF((AD33 &lt; 0.1),"X",""))</f>
        <v/>
      </c>
      <c r="AF18" s="36" t="str">
        <f>IF(ISBLANK(AF$25),"",IF((AF32 &lt; 0.1),"X",""))</f>
        <v/>
      </c>
      <c r="AG18" s="37" t="str">
        <f>IF(ISBLANK(AF$26),"",IF((AF33 &lt; 0.1),"X",""))</f>
        <v/>
      </c>
      <c r="AH18" s="36" t="str">
        <f>IF(ISBLANK(AH$25),"",IF((AH32 &lt; 0.1),"X",""))</f>
        <v/>
      </c>
      <c r="AI18" s="37" t="str">
        <f>IF(ISBLANK(AH$26),"",IF((AH33 &lt; 0.1),"X",""))</f>
        <v/>
      </c>
      <c r="AJ18" s="36" t="str">
        <f>IF(ISBLANK(AJ$25),"",IF((AJ32 &lt; 0.1),"X",""))</f>
        <v/>
      </c>
      <c r="AK18" s="37" t="str">
        <f>IF(ISBLANK(AJ$26),"",IF((AJ33 &lt; 0.1),"X",""))</f>
        <v/>
      </c>
      <c r="AL18" s="36" t="str">
        <f>IF(ISBLANK(AL$25),"",IF((AL32 &lt; 0.1),"X",""))</f>
        <v/>
      </c>
      <c r="AM18" s="37" t="str">
        <f>IF(ISBLANK(AL$26),"",IF((AL33 &lt; 0.1),"X",""))</f>
        <v/>
      </c>
      <c r="AN18" s="36" t="str">
        <f>IF(ISBLANK(AN$25),"",IF((AN32 &lt; 0.1),"X",""))</f>
        <v/>
      </c>
      <c r="AO18" s="37" t="str">
        <f>IF(ISBLANK(AN$26),"",IF((AN33 &lt; 0.1),"X",""))</f>
        <v/>
      </c>
      <c r="AP18" s="36" t="str">
        <f>IF(ISBLANK(AP$25),"",IF((AP32 &lt; 0.1),"X",""))</f>
        <v/>
      </c>
      <c r="AQ18" s="37" t="str">
        <f>IF(ISBLANK(AP$26),"",IF((AP33 &lt; 0.1),"X",""))</f>
        <v/>
      </c>
      <c r="AR18" s="36" t="str">
        <f>IF(ISBLANK(AR$25),"",IF((AR32 &lt; 0.1),"X",""))</f>
        <v/>
      </c>
      <c r="AS18" s="37" t="str">
        <f>IF(ISBLANK(AR$26),"",IF((AR33 &lt; 0.1),"X",""))</f>
        <v/>
      </c>
      <c r="AT18" s="36" t="str">
        <f>IF(ISBLANK(AT$25),"",IF((AT32 &lt; 0.1),"X",""))</f>
        <v/>
      </c>
      <c r="AU18" s="37" t="str">
        <f>IF(ISBLANK(AT$26),"",IF((AT33 &lt; 0.1),"X",""))</f>
        <v/>
      </c>
      <c r="AV18" s="36" t="str">
        <f>IF(ISBLANK(AV$25),"",IF((AV32 &lt; 0.1),"X",""))</f>
        <v/>
      </c>
      <c r="AW18" s="37" t="str">
        <f>IF(ISBLANK(AV$26),"",IF((AV33 &lt; 0.1),"X",""))</f>
        <v/>
      </c>
      <c r="AX18" s="36" t="str">
        <f>IF(ISBLANK(AX$25),"",IF((AX32 &lt; 0.1),"X",""))</f>
        <v/>
      </c>
      <c r="AY18" s="37" t="str">
        <f>IF(ISBLANK(AX$26),"",IF((AX33 &lt; 0.1),"X",""))</f>
        <v/>
      </c>
      <c r="AZ18" s="36" t="str">
        <f>IF(ISBLANK(AZ$25),"",IF((AZ32 &lt; 0.1),"X",""))</f>
        <v/>
      </c>
      <c r="BA18" s="37" t="str">
        <f>IF(ISBLANK(AZ$26),"",IF((AZ33 &lt; 0.1),"X",""))</f>
        <v/>
      </c>
      <c r="BB18" s="36" t="str">
        <f>IF(ISBLANK(BB$25),"",IF((BB32 &lt; 0.1),"X",""))</f>
        <v/>
      </c>
      <c r="BC18" s="37" t="str">
        <f>IF(ISBLANK(BB$26),"",IF((BB33 &lt; 0.1),"X",""))</f>
        <v/>
      </c>
      <c r="BD18" s="36" t="str">
        <f>IF(ISBLANK(BD$25),"",IF((BD32 &lt; 0.1),"X",""))</f>
        <v/>
      </c>
      <c r="BE18" s="37" t="str">
        <f>IF(ISBLANK(BD$26),"",IF((BD33 &lt; 0.1),"X",""))</f>
        <v/>
      </c>
      <c r="BF18" s="36" t="str">
        <f>IF(ISBLANK(BF$25),"",IF((BF32 &lt; 0.1),"X",""))</f>
        <v/>
      </c>
      <c r="BG18" s="37" t="str">
        <f>IF(ISBLANK(BF$26),"",IF((BF33 &lt; 0.1),"X",""))</f>
        <v/>
      </c>
      <c r="BH18" s="36" t="str">
        <f>IF(ISBLANK(BH$25),"",IF((BH32 &lt; 0.1),"X",""))</f>
        <v/>
      </c>
      <c r="BI18" s="37" t="str">
        <f>IF(ISBLANK(BH$26),"",IF((BH33 &lt; 0.1),"X",""))</f>
        <v/>
      </c>
      <c r="BJ18" s="36" t="str">
        <f>IF(ISBLANK(BJ$25),"",IF((BJ32 &lt; 0.1),"X",""))</f>
        <v/>
      </c>
      <c r="BK18" s="37" t="str">
        <f>IF(ISBLANK(BJ$26),"",IF((BJ33 &lt; 0.1),"X",""))</f>
        <v/>
      </c>
      <c r="BL18" s="36" t="str">
        <f>IF(ISBLANK(BL$25),"",IF((BL32 &lt; 0.1),"X",""))</f>
        <v/>
      </c>
      <c r="BM18" s="37" t="str">
        <f>IF(ISBLANK(BL$26),"",IF((BL33 &lt; 0.1),"X",""))</f>
        <v/>
      </c>
      <c r="BN18" s="36" t="str">
        <f>IF(ISBLANK(BN$25),"",IF((BN32 &lt; 0.1),"X",""))</f>
        <v/>
      </c>
      <c r="BO18" s="37" t="str">
        <f>IF(ISBLANK(BN$26),"",IF((BN33 &lt; 0.1),"X",""))</f>
        <v/>
      </c>
      <c r="BP18" s="38"/>
    </row>
    <row r="19" spans="2:68" s="47" customFormat="1" ht="35.25">
      <c r="B19" s="39"/>
      <c r="C19" s="40"/>
      <c r="D19" s="41" t="s">
        <v>7</v>
      </c>
      <c r="E19" s="571" t="s">
        <v>8</v>
      </c>
      <c r="F19" s="42" t="s">
        <v>9</v>
      </c>
      <c r="G19" s="43" t="s">
        <v>10</v>
      </c>
      <c r="H19" s="44" t="s">
        <v>9</v>
      </c>
      <c r="I19" s="43" t="s">
        <v>10</v>
      </c>
      <c r="J19" s="44" t="s">
        <v>9</v>
      </c>
      <c r="K19" s="43" t="s">
        <v>10</v>
      </c>
      <c r="L19" s="44" t="s">
        <v>9</v>
      </c>
      <c r="M19" s="43" t="s">
        <v>10</v>
      </c>
      <c r="N19" s="44" t="s">
        <v>9</v>
      </c>
      <c r="O19" s="43" t="s">
        <v>10</v>
      </c>
      <c r="P19" s="44" t="s">
        <v>9</v>
      </c>
      <c r="Q19" s="43" t="s">
        <v>10</v>
      </c>
      <c r="R19" s="44" t="s">
        <v>9</v>
      </c>
      <c r="S19" s="45" t="s">
        <v>10</v>
      </c>
      <c r="T19" s="44" t="s">
        <v>9</v>
      </c>
      <c r="U19" s="45" t="s">
        <v>10</v>
      </c>
      <c r="V19" s="44" t="s">
        <v>9</v>
      </c>
      <c r="W19" s="45" t="s">
        <v>10</v>
      </c>
      <c r="X19" s="44" t="s">
        <v>9</v>
      </c>
      <c r="Y19" s="45" t="s">
        <v>10</v>
      </c>
      <c r="Z19" s="44" t="s">
        <v>9</v>
      </c>
      <c r="AA19" s="45" t="s">
        <v>10</v>
      </c>
      <c r="AB19" s="44" t="s">
        <v>9</v>
      </c>
      <c r="AC19" s="45" t="s">
        <v>10</v>
      </c>
      <c r="AD19" s="44" t="s">
        <v>9</v>
      </c>
      <c r="AE19" s="45" t="s">
        <v>10</v>
      </c>
      <c r="AF19" s="44" t="s">
        <v>9</v>
      </c>
      <c r="AG19" s="45" t="s">
        <v>10</v>
      </c>
      <c r="AH19" s="44" t="s">
        <v>9</v>
      </c>
      <c r="AI19" s="45" t="s">
        <v>10</v>
      </c>
      <c r="AJ19" s="44" t="s">
        <v>9</v>
      </c>
      <c r="AK19" s="45" t="s">
        <v>10</v>
      </c>
      <c r="AL19" s="44" t="s">
        <v>9</v>
      </c>
      <c r="AM19" s="45" t="s">
        <v>10</v>
      </c>
      <c r="AN19" s="44" t="s">
        <v>9</v>
      </c>
      <c r="AO19" s="45" t="s">
        <v>10</v>
      </c>
      <c r="AP19" s="44" t="s">
        <v>9</v>
      </c>
      <c r="AQ19" s="45" t="s">
        <v>10</v>
      </c>
      <c r="AR19" s="44" t="s">
        <v>9</v>
      </c>
      <c r="AS19" s="45" t="s">
        <v>10</v>
      </c>
      <c r="AT19" s="44" t="s">
        <v>9</v>
      </c>
      <c r="AU19" s="45" t="s">
        <v>10</v>
      </c>
      <c r="AV19" s="44" t="s">
        <v>9</v>
      </c>
      <c r="AW19" s="45" t="s">
        <v>10</v>
      </c>
      <c r="AX19" s="44" t="s">
        <v>9</v>
      </c>
      <c r="AY19" s="45" t="s">
        <v>10</v>
      </c>
      <c r="AZ19" s="44" t="s">
        <v>9</v>
      </c>
      <c r="BA19" s="45" t="s">
        <v>10</v>
      </c>
      <c r="BB19" s="44" t="s">
        <v>9</v>
      </c>
      <c r="BC19" s="45" t="s">
        <v>10</v>
      </c>
      <c r="BD19" s="44" t="s">
        <v>9</v>
      </c>
      <c r="BE19" s="45" t="s">
        <v>10</v>
      </c>
      <c r="BF19" s="44" t="s">
        <v>9</v>
      </c>
      <c r="BG19" s="45" t="s">
        <v>10</v>
      </c>
      <c r="BH19" s="44" t="s">
        <v>9</v>
      </c>
      <c r="BI19" s="45" t="s">
        <v>10</v>
      </c>
      <c r="BJ19" s="44" t="s">
        <v>9</v>
      </c>
      <c r="BK19" s="45" t="s">
        <v>10</v>
      </c>
      <c r="BL19" s="44" t="s">
        <v>9</v>
      </c>
      <c r="BM19" s="45" t="s">
        <v>10</v>
      </c>
      <c r="BN19" s="106" t="s">
        <v>9</v>
      </c>
      <c r="BO19" s="107" t="s">
        <v>10</v>
      </c>
      <c r="BP19" s="46" t="s">
        <v>9</v>
      </c>
    </row>
    <row r="20" spans="2:68" s="47" customFormat="1" ht="21" thickBot="1">
      <c r="B20" s="48"/>
      <c r="C20" s="49"/>
      <c r="D20" s="50"/>
      <c r="E20" s="572"/>
      <c r="F20" s="555">
        <v>1</v>
      </c>
      <c r="G20" s="549"/>
      <c r="H20" s="548">
        <v>2</v>
      </c>
      <c r="I20" s="549"/>
      <c r="J20" s="548">
        <v>3</v>
      </c>
      <c r="K20" s="549"/>
      <c r="L20" s="548">
        <v>4</v>
      </c>
      <c r="M20" s="549"/>
      <c r="N20" s="548">
        <v>5</v>
      </c>
      <c r="O20" s="549"/>
      <c r="P20" s="548">
        <v>6</v>
      </c>
      <c r="Q20" s="549"/>
      <c r="R20" s="548">
        <v>7</v>
      </c>
      <c r="S20" s="549"/>
      <c r="T20" s="548">
        <v>8</v>
      </c>
      <c r="U20" s="549"/>
      <c r="V20" s="548">
        <v>9</v>
      </c>
      <c r="W20" s="549"/>
      <c r="X20" s="548">
        <v>10</v>
      </c>
      <c r="Y20" s="549"/>
      <c r="Z20" s="548">
        <v>11</v>
      </c>
      <c r="AA20" s="549"/>
      <c r="AB20" s="548">
        <v>12</v>
      </c>
      <c r="AC20" s="549"/>
      <c r="AD20" s="548">
        <v>13</v>
      </c>
      <c r="AE20" s="549"/>
      <c r="AF20" s="548">
        <v>14</v>
      </c>
      <c r="AG20" s="549"/>
      <c r="AH20" s="548">
        <v>15</v>
      </c>
      <c r="AI20" s="549"/>
      <c r="AJ20" s="548">
        <v>16</v>
      </c>
      <c r="AK20" s="549"/>
      <c r="AL20" s="548">
        <v>17</v>
      </c>
      <c r="AM20" s="549"/>
      <c r="AN20" s="548">
        <v>18</v>
      </c>
      <c r="AO20" s="549"/>
      <c r="AP20" s="548">
        <v>19</v>
      </c>
      <c r="AQ20" s="549"/>
      <c r="AR20" s="548">
        <v>20</v>
      </c>
      <c r="AS20" s="549"/>
      <c r="AT20" s="548">
        <v>21</v>
      </c>
      <c r="AU20" s="549"/>
      <c r="AV20" s="548">
        <v>22</v>
      </c>
      <c r="AW20" s="549"/>
      <c r="AX20" s="548">
        <v>23</v>
      </c>
      <c r="AY20" s="549"/>
      <c r="AZ20" s="548">
        <v>24</v>
      </c>
      <c r="BA20" s="549"/>
      <c r="BB20" s="548">
        <v>25</v>
      </c>
      <c r="BC20" s="549"/>
      <c r="BD20" s="548">
        <v>26</v>
      </c>
      <c r="BE20" s="549"/>
      <c r="BF20" s="548">
        <v>27</v>
      </c>
      <c r="BG20" s="549"/>
      <c r="BH20" s="548">
        <v>28</v>
      </c>
      <c r="BI20" s="549"/>
      <c r="BJ20" s="548">
        <v>29</v>
      </c>
      <c r="BK20" s="549"/>
      <c r="BL20" s="548">
        <v>30</v>
      </c>
      <c r="BM20" s="549"/>
      <c r="BN20" s="624">
        <v>31</v>
      </c>
      <c r="BO20" s="625"/>
      <c r="BP20" s="51" t="s">
        <v>11</v>
      </c>
    </row>
    <row r="21" spans="2:68" ht="36" hidden="1" customHeight="1" thickBot="1">
      <c r="B21" s="587" t="s">
        <v>12</v>
      </c>
      <c r="C21" s="588"/>
      <c r="D21" s="589"/>
      <c r="E21" s="573"/>
      <c r="F21" s="545"/>
      <c r="G21" s="544"/>
      <c r="H21" s="545"/>
      <c r="I21" s="544"/>
      <c r="J21" s="544"/>
      <c r="K21" s="544"/>
      <c r="L21" s="544"/>
      <c r="M21" s="544"/>
      <c r="N21" s="544"/>
      <c r="O21" s="544"/>
      <c r="P21" s="544"/>
      <c r="Q21" s="544"/>
      <c r="R21" s="544"/>
      <c r="S21" s="544"/>
      <c r="T21" s="545"/>
      <c r="U21" s="544"/>
      <c r="V21" s="545"/>
      <c r="W21" s="544"/>
      <c r="X21" s="544"/>
      <c r="Y21" s="544"/>
      <c r="Z21" s="544"/>
      <c r="AA21" s="544"/>
      <c r="AB21" s="544"/>
      <c r="AC21" s="544"/>
      <c r="AD21" s="544"/>
      <c r="AE21" s="544"/>
      <c r="AF21" s="544"/>
      <c r="AG21" s="544"/>
      <c r="AH21" s="545"/>
      <c r="AI21" s="544"/>
      <c r="AJ21" s="545"/>
      <c r="AK21" s="544"/>
      <c r="AL21" s="544"/>
      <c r="AM21" s="544"/>
      <c r="AN21" s="544"/>
      <c r="AO21" s="544"/>
      <c r="AP21" s="544"/>
      <c r="AQ21" s="544"/>
      <c r="AR21" s="544"/>
      <c r="AS21" s="544"/>
      <c r="AT21" s="544"/>
      <c r="AU21" s="544"/>
      <c r="AV21" s="545"/>
      <c r="AW21" s="544"/>
      <c r="AX21" s="545"/>
      <c r="AY21" s="544"/>
      <c r="AZ21" s="544"/>
      <c r="BA21" s="544"/>
      <c r="BB21" s="544"/>
      <c r="BC21" s="544"/>
      <c r="BD21" s="544"/>
      <c r="BE21" s="544"/>
      <c r="BF21" s="544"/>
      <c r="BG21" s="544"/>
      <c r="BH21" s="544"/>
      <c r="BI21" s="544"/>
      <c r="BJ21" s="545"/>
      <c r="BK21" s="544"/>
      <c r="BL21" s="545"/>
      <c r="BM21" s="544"/>
      <c r="BN21" s="627"/>
      <c r="BO21" s="628"/>
      <c r="BP21" s="52"/>
    </row>
    <row r="22" spans="2:68" ht="4.5" hidden="1" customHeight="1">
      <c r="B22" s="576" t="s">
        <v>13</v>
      </c>
      <c r="C22" s="577"/>
      <c r="D22" s="53" t="s">
        <v>9</v>
      </c>
      <c r="E22" s="573"/>
      <c r="F22" s="554"/>
      <c r="G22" s="553"/>
      <c r="H22" s="554"/>
      <c r="I22" s="553"/>
      <c r="J22" s="552"/>
      <c r="K22" s="553"/>
      <c r="L22" s="552"/>
      <c r="M22" s="553"/>
      <c r="N22" s="552"/>
      <c r="O22" s="553"/>
      <c r="P22" s="552"/>
      <c r="Q22" s="553"/>
      <c r="R22" s="552"/>
      <c r="S22" s="553"/>
      <c r="T22" s="554"/>
      <c r="U22" s="553"/>
      <c r="V22" s="554"/>
      <c r="W22" s="553"/>
      <c r="X22" s="552"/>
      <c r="Y22" s="553"/>
      <c r="Z22" s="552"/>
      <c r="AA22" s="553"/>
      <c r="AB22" s="552"/>
      <c r="AC22" s="553"/>
      <c r="AD22" s="552"/>
      <c r="AE22" s="553"/>
      <c r="AF22" s="552"/>
      <c r="AG22" s="553"/>
      <c r="AH22" s="554"/>
      <c r="AI22" s="553"/>
      <c r="AJ22" s="554"/>
      <c r="AK22" s="553"/>
      <c r="AL22" s="552"/>
      <c r="AM22" s="553"/>
      <c r="AN22" s="552"/>
      <c r="AO22" s="553"/>
      <c r="AP22" s="552"/>
      <c r="AQ22" s="553"/>
      <c r="AR22" s="552"/>
      <c r="AS22" s="553"/>
      <c r="AT22" s="552"/>
      <c r="AU22" s="553"/>
      <c r="AV22" s="554"/>
      <c r="AW22" s="553"/>
      <c r="AX22" s="554"/>
      <c r="AY22" s="553"/>
      <c r="AZ22" s="552"/>
      <c r="BA22" s="553"/>
      <c r="BB22" s="552"/>
      <c r="BC22" s="553"/>
      <c r="BD22" s="552"/>
      <c r="BE22" s="553"/>
      <c r="BF22" s="552"/>
      <c r="BG22" s="553"/>
      <c r="BH22" s="552"/>
      <c r="BI22" s="553"/>
      <c r="BJ22" s="554"/>
      <c r="BK22" s="553"/>
      <c r="BL22" s="554"/>
      <c r="BM22" s="553"/>
      <c r="BN22" s="604"/>
      <c r="BO22" s="626"/>
      <c r="BP22" s="54"/>
    </row>
    <row r="23" spans="2:68" ht="42" hidden="1" customHeight="1" thickBot="1">
      <c r="B23" s="578"/>
      <c r="C23" s="579"/>
      <c r="D23" s="55" t="s">
        <v>10</v>
      </c>
      <c r="E23" s="573"/>
      <c r="F23" s="556"/>
      <c r="G23" s="557"/>
      <c r="H23" s="556"/>
      <c r="I23" s="557"/>
      <c r="J23" s="558"/>
      <c r="K23" s="557"/>
      <c r="L23" s="558"/>
      <c r="M23" s="557"/>
      <c r="N23" s="558"/>
      <c r="O23" s="557"/>
      <c r="P23" s="558"/>
      <c r="Q23" s="557"/>
      <c r="R23" s="558"/>
      <c r="S23" s="557"/>
      <c r="T23" s="556"/>
      <c r="U23" s="557"/>
      <c r="V23" s="556"/>
      <c r="W23" s="557"/>
      <c r="X23" s="558"/>
      <c r="Y23" s="557"/>
      <c r="Z23" s="558"/>
      <c r="AA23" s="557"/>
      <c r="AB23" s="558"/>
      <c r="AC23" s="557"/>
      <c r="AD23" s="558"/>
      <c r="AE23" s="557"/>
      <c r="AF23" s="558"/>
      <c r="AG23" s="557"/>
      <c r="AH23" s="556"/>
      <c r="AI23" s="557"/>
      <c r="AJ23" s="556"/>
      <c r="AK23" s="557"/>
      <c r="AL23" s="558"/>
      <c r="AM23" s="557"/>
      <c r="AN23" s="558"/>
      <c r="AO23" s="557"/>
      <c r="AP23" s="558"/>
      <c r="AQ23" s="557"/>
      <c r="AR23" s="558"/>
      <c r="AS23" s="557"/>
      <c r="AT23" s="558"/>
      <c r="AU23" s="557"/>
      <c r="AV23" s="556"/>
      <c r="AW23" s="557"/>
      <c r="AX23" s="556"/>
      <c r="AY23" s="557"/>
      <c r="AZ23" s="558"/>
      <c r="BA23" s="557"/>
      <c r="BB23" s="558"/>
      <c r="BC23" s="557"/>
      <c r="BD23" s="558"/>
      <c r="BE23" s="557"/>
      <c r="BF23" s="558"/>
      <c r="BG23" s="557"/>
      <c r="BH23" s="558"/>
      <c r="BI23" s="557"/>
      <c r="BJ23" s="556"/>
      <c r="BK23" s="557"/>
      <c r="BL23" s="556"/>
      <c r="BM23" s="557"/>
      <c r="BN23" s="622"/>
      <c r="BO23" s="623"/>
      <c r="BP23" s="56"/>
    </row>
    <row r="24" spans="2:68" ht="9" customHeight="1" thickBot="1">
      <c r="B24" s="57"/>
      <c r="C24" s="58"/>
      <c r="D24" s="59"/>
      <c r="E24" s="574"/>
      <c r="F24" s="60"/>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108"/>
      <c r="BP24" s="62"/>
    </row>
    <row r="25" spans="2:68" ht="42" customHeight="1">
      <c r="B25" s="576" t="s">
        <v>28</v>
      </c>
      <c r="C25" s="577"/>
      <c r="D25" s="63" t="s">
        <v>9</v>
      </c>
      <c r="E25" s="575"/>
      <c r="F25" s="630">
        <v>600</v>
      </c>
      <c r="G25" s="615"/>
      <c r="H25" s="614">
        <v>300</v>
      </c>
      <c r="I25" s="615"/>
      <c r="J25" s="608"/>
      <c r="K25" s="619"/>
      <c r="L25" s="608"/>
      <c r="M25" s="619"/>
      <c r="N25" s="614"/>
      <c r="O25" s="615"/>
      <c r="P25" s="620"/>
      <c r="Q25" s="621"/>
      <c r="R25" s="620"/>
      <c r="S25" s="621"/>
      <c r="T25" s="620"/>
      <c r="U25" s="621"/>
      <c r="V25" s="614"/>
      <c r="W25" s="615"/>
      <c r="X25" s="608"/>
      <c r="Y25" s="619"/>
      <c r="Z25" s="608"/>
      <c r="AA25" s="619"/>
      <c r="AB25" s="614"/>
      <c r="AC25" s="615"/>
      <c r="AD25" s="620"/>
      <c r="AE25" s="621"/>
      <c r="AF25" s="620"/>
      <c r="AG25" s="621"/>
      <c r="AH25" s="614"/>
      <c r="AI25" s="615"/>
      <c r="AJ25" s="614"/>
      <c r="AK25" s="615"/>
      <c r="AL25" s="608"/>
      <c r="AM25" s="619"/>
      <c r="AN25" s="608"/>
      <c r="AO25" s="619"/>
      <c r="AP25" s="614"/>
      <c r="AQ25" s="615"/>
      <c r="AR25" s="620"/>
      <c r="AS25" s="621"/>
      <c r="AT25" s="620"/>
      <c r="AU25" s="621"/>
      <c r="AV25" s="614"/>
      <c r="AW25" s="615"/>
      <c r="AX25" s="614"/>
      <c r="AY25" s="615"/>
      <c r="AZ25" s="608"/>
      <c r="BA25" s="619"/>
      <c r="BB25" s="608"/>
      <c r="BC25" s="619"/>
      <c r="BD25" s="614"/>
      <c r="BE25" s="615"/>
      <c r="BF25" s="620"/>
      <c r="BG25" s="621"/>
      <c r="BH25" s="620"/>
      <c r="BI25" s="621"/>
      <c r="BJ25" s="614"/>
      <c r="BK25" s="615"/>
      <c r="BL25" s="614"/>
      <c r="BM25" s="615"/>
      <c r="BN25" s="608"/>
      <c r="BO25" s="609"/>
      <c r="BP25" s="64">
        <f>BP32*BP29/BP27</f>
        <v>7220</v>
      </c>
    </row>
    <row r="26" spans="2:68" ht="42" customHeight="1" thickBot="1">
      <c r="B26" s="578"/>
      <c r="C26" s="579"/>
      <c r="D26" s="65" t="s">
        <v>10</v>
      </c>
      <c r="E26" s="575"/>
      <c r="F26" s="632">
        <v>620</v>
      </c>
      <c r="G26" s="601"/>
      <c r="H26" s="600">
        <v>600</v>
      </c>
      <c r="I26" s="601"/>
      <c r="J26" s="610"/>
      <c r="K26" s="618"/>
      <c r="L26" s="610"/>
      <c r="M26" s="618"/>
      <c r="N26" s="600"/>
      <c r="O26" s="601"/>
      <c r="P26" s="598"/>
      <c r="Q26" s="599"/>
      <c r="R26" s="598"/>
      <c r="S26" s="599"/>
      <c r="T26" s="598"/>
      <c r="U26" s="599"/>
      <c r="V26" s="600"/>
      <c r="W26" s="601"/>
      <c r="X26" s="610"/>
      <c r="Y26" s="618"/>
      <c r="Z26" s="610"/>
      <c r="AA26" s="618"/>
      <c r="AB26" s="600"/>
      <c r="AC26" s="601"/>
      <c r="AD26" s="598"/>
      <c r="AE26" s="599"/>
      <c r="AF26" s="598"/>
      <c r="AG26" s="599"/>
      <c r="AH26" s="600"/>
      <c r="AI26" s="601"/>
      <c r="AJ26" s="600"/>
      <c r="AK26" s="601"/>
      <c r="AL26" s="610"/>
      <c r="AM26" s="618"/>
      <c r="AN26" s="610"/>
      <c r="AO26" s="618"/>
      <c r="AP26" s="600"/>
      <c r="AQ26" s="601"/>
      <c r="AR26" s="598"/>
      <c r="AS26" s="599"/>
      <c r="AT26" s="598"/>
      <c r="AU26" s="599"/>
      <c r="AV26" s="600"/>
      <c r="AW26" s="601"/>
      <c r="AX26" s="600"/>
      <c r="AY26" s="601"/>
      <c r="AZ26" s="610"/>
      <c r="BA26" s="618"/>
      <c r="BB26" s="610"/>
      <c r="BC26" s="618"/>
      <c r="BD26" s="600"/>
      <c r="BE26" s="601"/>
      <c r="BF26" s="598"/>
      <c r="BG26" s="599"/>
      <c r="BH26" s="598"/>
      <c r="BI26" s="599"/>
      <c r="BJ26" s="600"/>
      <c r="BK26" s="601"/>
      <c r="BL26" s="600"/>
      <c r="BM26" s="601"/>
      <c r="BN26" s="610"/>
      <c r="BO26" s="611"/>
      <c r="BP26" s="66"/>
    </row>
    <row r="27" spans="2:68" ht="82.5" customHeight="1" thickBot="1">
      <c r="B27" s="576" t="s">
        <v>29</v>
      </c>
      <c r="C27" s="577"/>
      <c r="D27" s="67" t="s">
        <v>14</v>
      </c>
      <c r="E27" s="575"/>
      <c r="F27" s="629">
        <v>1.4</v>
      </c>
      <c r="G27" s="597"/>
      <c r="H27" s="596">
        <v>1.4</v>
      </c>
      <c r="I27" s="597"/>
      <c r="J27" s="606"/>
      <c r="K27" s="607"/>
      <c r="L27" s="606"/>
      <c r="M27" s="607"/>
      <c r="N27" s="596"/>
      <c r="O27" s="597"/>
      <c r="P27" s="596"/>
      <c r="Q27" s="597"/>
      <c r="R27" s="596"/>
      <c r="S27" s="597"/>
      <c r="T27" s="596"/>
      <c r="U27" s="597"/>
      <c r="V27" s="596"/>
      <c r="W27" s="597"/>
      <c r="X27" s="606"/>
      <c r="Y27" s="607"/>
      <c r="Z27" s="606"/>
      <c r="AA27" s="607"/>
      <c r="AB27" s="596"/>
      <c r="AC27" s="597"/>
      <c r="AD27" s="596"/>
      <c r="AE27" s="597"/>
      <c r="AF27" s="596"/>
      <c r="AG27" s="597"/>
      <c r="AH27" s="596"/>
      <c r="AI27" s="597"/>
      <c r="AJ27" s="596"/>
      <c r="AK27" s="597"/>
      <c r="AL27" s="606"/>
      <c r="AM27" s="607"/>
      <c r="AN27" s="606"/>
      <c r="AO27" s="607"/>
      <c r="AP27" s="596"/>
      <c r="AQ27" s="597"/>
      <c r="AR27" s="596"/>
      <c r="AS27" s="597"/>
      <c r="AT27" s="596"/>
      <c r="AU27" s="597"/>
      <c r="AV27" s="596"/>
      <c r="AW27" s="597"/>
      <c r="AX27" s="596"/>
      <c r="AY27" s="597"/>
      <c r="AZ27" s="606"/>
      <c r="BA27" s="607"/>
      <c r="BB27" s="606"/>
      <c r="BC27" s="607"/>
      <c r="BD27" s="596"/>
      <c r="BE27" s="597"/>
      <c r="BF27" s="596"/>
      <c r="BG27" s="597"/>
      <c r="BH27" s="596"/>
      <c r="BI27" s="597"/>
      <c r="BJ27" s="596"/>
      <c r="BK27" s="597"/>
      <c r="BL27" s="596"/>
      <c r="BM27" s="597"/>
      <c r="BN27" s="606"/>
      <c r="BO27" s="607"/>
      <c r="BP27" s="68">
        <f>IF(BN27&gt;0,BN27,0.05)</f>
        <v>0.05</v>
      </c>
    </row>
    <row r="28" spans="2:68" ht="16.5" hidden="1" customHeight="1" thickBot="1">
      <c r="B28" s="578"/>
      <c r="C28" s="579"/>
      <c r="D28" s="69" t="s">
        <v>10</v>
      </c>
      <c r="E28" s="573"/>
      <c r="F28" s="602"/>
      <c r="G28" s="603"/>
      <c r="H28" s="602"/>
      <c r="I28" s="603"/>
      <c r="J28" s="606"/>
      <c r="K28" s="607"/>
      <c r="L28" s="606"/>
      <c r="M28" s="607"/>
      <c r="N28" s="616"/>
      <c r="O28" s="617"/>
      <c r="P28" s="616"/>
      <c r="Q28" s="617"/>
      <c r="R28" s="616"/>
      <c r="S28" s="617"/>
      <c r="T28" s="639"/>
      <c r="U28" s="603"/>
      <c r="V28" s="602"/>
      <c r="W28" s="603"/>
      <c r="X28" s="606"/>
      <c r="Y28" s="607"/>
      <c r="Z28" s="606"/>
      <c r="AA28" s="607"/>
      <c r="AB28" s="616"/>
      <c r="AC28" s="617"/>
      <c r="AD28" s="616"/>
      <c r="AE28" s="617"/>
      <c r="AF28" s="616"/>
      <c r="AG28" s="617"/>
      <c r="AH28" s="602"/>
      <c r="AI28" s="603"/>
      <c r="AJ28" s="602"/>
      <c r="AK28" s="603"/>
      <c r="AL28" s="606"/>
      <c r="AM28" s="607"/>
      <c r="AN28" s="606"/>
      <c r="AO28" s="607"/>
      <c r="AP28" s="616"/>
      <c r="AQ28" s="617"/>
      <c r="AR28" s="616"/>
      <c r="AS28" s="617"/>
      <c r="AT28" s="616"/>
      <c r="AU28" s="617"/>
      <c r="AV28" s="602"/>
      <c r="AW28" s="603"/>
      <c r="AX28" s="602"/>
      <c r="AY28" s="603"/>
      <c r="AZ28" s="606"/>
      <c r="BA28" s="607"/>
      <c r="BB28" s="606"/>
      <c r="BC28" s="607"/>
      <c r="BD28" s="616"/>
      <c r="BE28" s="617"/>
      <c r="BF28" s="616"/>
      <c r="BG28" s="617"/>
      <c r="BH28" s="616"/>
      <c r="BI28" s="617"/>
      <c r="BJ28" s="602"/>
      <c r="BK28" s="603"/>
      <c r="BL28" s="602"/>
      <c r="BM28" s="603"/>
      <c r="BN28" s="602"/>
      <c r="BO28" s="612"/>
      <c r="BP28" s="70"/>
    </row>
    <row r="29" spans="2:68" ht="42" customHeight="1">
      <c r="B29" s="576" t="s">
        <v>15</v>
      </c>
      <c r="C29" s="577"/>
      <c r="D29" s="63" t="s">
        <v>9</v>
      </c>
      <c r="E29" s="575"/>
      <c r="F29" s="638">
        <v>430</v>
      </c>
      <c r="G29" s="605"/>
      <c r="H29" s="604">
        <v>430</v>
      </c>
      <c r="I29" s="605"/>
      <c r="J29" s="554"/>
      <c r="K29" s="635"/>
      <c r="L29" s="554"/>
      <c r="M29" s="635"/>
      <c r="N29" s="604"/>
      <c r="O29" s="605"/>
      <c r="P29" s="552"/>
      <c r="Q29" s="553"/>
      <c r="R29" s="552"/>
      <c r="S29" s="553"/>
      <c r="T29" s="552"/>
      <c r="U29" s="553"/>
      <c r="V29" s="604"/>
      <c r="W29" s="605"/>
      <c r="X29" s="554"/>
      <c r="Y29" s="635"/>
      <c r="Z29" s="554"/>
      <c r="AA29" s="635"/>
      <c r="AB29" s="604"/>
      <c r="AC29" s="605"/>
      <c r="AD29" s="552"/>
      <c r="AE29" s="553"/>
      <c r="AF29" s="552"/>
      <c r="AG29" s="553"/>
      <c r="AH29" s="604"/>
      <c r="AI29" s="605"/>
      <c r="AJ29" s="604"/>
      <c r="AK29" s="605"/>
      <c r="AL29" s="554"/>
      <c r="AM29" s="635"/>
      <c r="AN29" s="554"/>
      <c r="AO29" s="635"/>
      <c r="AP29" s="604"/>
      <c r="AQ29" s="605"/>
      <c r="AR29" s="552"/>
      <c r="AS29" s="553"/>
      <c r="AT29" s="552"/>
      <c r="AU29" s="553"/>
      <c r="AV29" s="604"/>
      <c r="AW29" s="605"/>
      <c r="AX29" s="604"/>
      <c r="AY29" s="605"/>
      <c r="AZ29" s="554"/>
      <c r="BA29" s="635"/>
      <c r="BB29" s="554"/>
      <c r="BC29" s="635"/>
      <c r="BD29" s="604"/>
      <c r="BE29" s="605"/>
      <c r="BF29" s="552"/>
      <c r="BG29" s="553"/>
      <c r="BH29" s="552"/>
      <c r="BI29" s="553"/>
      <c r="BJ29" s="604"/>
      <c r="BK29" s="605"/>
      <c r="BL29" s="604"/>
      <c r="BM29" s="605"/>
      <c r="BN29" s="554"/>
      <c r="BO29" s="613"/>
      <c r="BP29" s="71">
        <v>380</v>
      </c>
    </row>
    <row r="30" spans="2:68" ht="42" customHeight="1" thickBot="1">
      <c r="B30" s="578"/>
      <c r="C30" s="579"/>
      <c r="D30" s="65" t="s">
        <v>10</v>
      </c>
      <c r="E30" s="575"/>
      <c r="F30" s="632">
        <v>430</v>
      </c>
      <c r="G30" s="601"/>
      <c r="H30" s="600">
        <v>430</v>
      </c>
      <c r="I30" s="601"/>
      <c r="J30" s="610"/>
      <c r="K30" s="618"/>
      <c r="L30" s="610"/>
      <c r="M30" s="618"/>
      <c r="N30" s="600"/>
      <c r="O30" s="601"/>
      <c r="P30" s="598"/>
      <c r="Q30" s="599"/>
      <c r="R30" s="598"/>
      <c r="S30" s="599"/>
      <c r="T30" s="598"/>
      <c r="U30" s="599"/>
      <c r="V30" s="600"/>
      <c r="W30" s="601"/>
      <c r="X30" s="610"/>
      <c r="Y30" s="618"/>
      <c r="Z30" s="610"/>
      <c r="AA30" s="618"/>
      <c r="AB30" s="600"/>
      <c r="AC30" s="601"/>
      <c r="AD30" s="598"/>
      <c r="AE30" s="599"/>
      <c r="AF30" s="598"/>
      <c r="AG30" s="599"/>
      <c r="AH30" s="600"/>
      <c r="AI30" s="601"/>
      <c r="AJ30" s="600"/>
      <c r="AK30" s="601"/>
      <c r="AL30" s="610"/>
      <c r="AM30" s="618"/>
      <c r="AN30" s="610"/>
      <c r="AO30" s="618"/>
      <c r="AP30" s="600"/>
      <c r="AQ30" s="601"/>
      <c r="AR30" s="598"/>
      <c r="AS30" s="599"/>
      <c r="AT30" s="598"/>
      <c r="AU30" s="599"/>
      <c r="AV30" s="600"/>
      <c r="AW30" s="601"/>
      <c r="AX30" s="600"/>
      <c r="AY30" s="601"/>
      <c r="AZ30" s="610"/>
      <c r="BA30" s="618"/>
      <c r="BB30" s="610"/>
      <c r="BC30" s="618"/>
      <c r="BD30" s="600"/>
      <c r="BE30" s="601"/>
      <c r="BF30" s="598"/>
      <c r="BG30" s="599"/>
      <c r="BH30" s="598"/>
      <c r="BI30" s="599"/>
      <c r="BJ30" s="600"/>
      <c r="BK30" s="601"/>
      <c r="BL30" s="600"/>
      <c r="BM30" s="601"/>
      <c r="BN30" s="610"/>
      <c r="BO30" s="611"/>
      <c r="BP30" s="72"/>
    </row>
    <row r="31" spans="2:68" ht="9" customHeight="1" thickBot="1">
      <c r="B31" s="584"/>
      <c r="C31" s="585"/>
      <c r="D31" s="586"/>
      <c r="E31" s="574"/>
      <c r="F31" s="60"/>
      <c r="G31" s="61"/>
      <c r="H31" s="73"/>
      <c r="I31" s="61"/>
      <c r="J31" s="73"/>
      <c r="K31" s="61"/>
      <c r="L31" s="73"/>
      <c r="M31" s="61"/>
      <c r="N31" s="73"/>
      <c r="O31" s="61"/>
      <c r="P31" s="73"/>
      <c r="Q31" s="61"/>
      <c r="R31" s="73"/>
      <c r="S31" s="61"/>
      <c r="T31" s="73"/>
      <c r="U31" s="61"/>
      <c r="V31" s="73"/>
      <c r="W31" s="61"/>
      <c r="X31" s="73"/>
      <c r="Y31" s="61"/>
      <c r="Z31" s="73"/>
      <c r="AA31" s="61"/>
      <c r="AB31" s="73"/>
      <c r="AC31" s="61"/>
      <c r="AD31" s="73"/>
      <c r="AE31" s="61"/>
      <c r="AF31" s="73"/>
      <c r="AG31" s="61"/>
      <c r="AH31" s="73"/>
      <c r="AI31" s="61"/>
      <c r="AJ31" s="73"/>
      <c r="AK31" s="61"/>
      <c r="AL31" s="73"/>
      <c r="AM31" s="61"/>
      <c r="AN31" s="73"/>
      <c r="AO31" s="61"/>
      <c r="AP31" s="73"/>
      <c r="AQ31" s="61"/>
      <c r="AR31" s="73"/>
      <c r="AS31" s="61"/>
      <c r="AT31" s="73"/>
      <c r="AU31" s="61"/>
      <c r="AV31" s="73"/>
      <c r="AW31" s="61"/>
      <c r="AX31" s="73"/>
      <c r="AY31" s="61"/>
      <c r="AZ31" s="73"/>
      <c r="BA31" s="61"/>
      <c r="BB31" s="73"/>
      <c r="BC31" s="61"/>
      <c r="BD31" s="73"/>
      <c r="BE31" s="61"/>
      <c r="BF31" s="73"/>
      <c r="BG31" s="61"/>
      <c r="BH31" s="73"/>
      <c r="BI31" s="61"/>
      <c r="BJ31" s="73"/>
      <c r="BK31" s="61"/>
      <c r="BL31" s="73"/>
      <c r="BM31" s="61"/>
      <c r="BN31" s="61"/>
      <c r="BO31" s="108"/>
      <c r="BP31" s="74"/>
    </row>
    <row r="32" spans="2:68" ht="42" customHeight="1">
      <c r="B32" s="580" t="s">
        <v>16</v>
      </c>
      <c r="C32" s="581"/>
      <c r="D32" s="63" t="s">
        <v>9</v>
      </c>
      <c r="E32" s="575"/>
      <c r="F32" s="636">
        <f>IF(ISBLANK(F$25),"",F25*F27/F29)</f>
        <v>1.9534883720930232</v>
      </c>
      <c r="G32" s="631"/>
      <c r="H32" s="552">
        <f>IF(ISBLANK(H$25),"",H25*H27/H29)</f>
        <v>0.97674418604651159</v>
      </c>
      <c r="I32" s="631"/>
      <c r="J32" s="554" t="str">
        <f>IF(ISBLANK(J$25),"",J25*J27/J29)</f>
        <v/>
      </c>
      <c r="K32" s="634"/>
      <c r="L32" s="554" t="str">
        <f>IF(ISBLANK(L$25),"",L25*L27/L29)</f>
        <v/>
      </c>
      <c r="M32" s="634"/>
      <c r="N32" s="552" t="str">
        <f>IF(ISBLANK(N$25),"",N25*N27/N29)</f>
        <v/>
      </c>
      <c r="O32" s="631"/>
      <c r="P32" s="552" t="str">
        <f>IF(ISBLANK(P$25),"",P25*P27/P29)</f>
        <v/>
      </c>
      <c r="Q32" s="631"/>
      <c r="R32" s="552" t="str">
        <f>IF(ISBLANK(R$25),"",R25*R27/R29)</f>
        <v/>
      </c>
      <c r="S32" s="631"/>
      <c r="T32" s="552" t="str">
        <f>IF(ISBLANK(T$25),"",T25*T27/T29)</f>
        <v/>
      </c>
      <c r="U32" s="631"/>
      <c r="V32" s="552" t="str">
        <f>IF(ISBLANK(V$25),"",V25*V27/V29)</f>
        <v/>
      </c>
      <c r="W32" s="631"/>
      <c r="X32" s="554" t="str">
        <f>IF(ISBLANK(X$25),"",X25*X27/X29)</f>
        <v/>
      </c>
      <c r="Y32" s="634"/>
      <c r="Z32" s="554" t="str">
        <f>IF(ISBLANK(Z$25),"",Z25*Z27/Z29)</f>
        <v/>
      </c>
      <c r="AA32" s="634"/>
      <c r="AB32" s="552" t="str">
        <f>IF(ISBLANK(AB$25),"",AB25*AB27/AB29)</f>
        <v/>
      </c>
      <c r="AC32" s="631"/>
      <c r="AD32" s="552" t="str">
        <f>IF(ISBLANK(AD$25),"",AD25*AD27/AD29)</f>
        <v/>
      </c>
      <c r="AE32" s="631"/>
      <c r="AF32" s="552" t="str">
        <f>IF(ISBLANK(AF$25),"",AF25*AF27/AF29)</f>
        <v/>
      </c>
      <c r="AG32" s="631"/>
      <c r="AH32" s="552" t="str">
        <f>IF(ISBLANK(AH$25),"",AH25*AH27/AH29)</f>
        <v/>
      </c>
      <c r="AI32" s="631"/>
      <c r="AJ32" s="552" t="str">
        <f>IF(ISBLANK(AJ$25),"",AJ25*AJ27/AJ29)</f>
        <v/>
      </c>
      <c r="AK32" s="631"/>
      <c r="AL32" s="554" t="str">
        <f>IF(ISBLANK(AL$25),"",AL25*AL27/AL29)</f>
        <v/>
      </c>
      <c r="AM32" s="634"/>
      <c r="AN32" s="554" t="str">
        <f>IF(ISBLANK(AN$25),"",AN25*AN27/AN29)</f>
        <v/>
      </c>
      <c r="AO32" s="634"/>
      <c r="AP32" s="552" t="str">
        <f>IF(ISBLANK(AP$25),"",AP25*AP27/AP29)</f>
        <v/>
      </c>
      <c r="AQ32" s="631"/>
      <c r="AR32" s="552" t="str">
        <f>IF(ISBLANK(AR$25),"",AR25*AR27/AR29)</f>
        <v/>
      </c>
      <c r="AS32" s="631"/>
      <c r="AT32" s="552" t="str">
        <f>IF(ISBLANK(AT$25),"",AT25*AT27/AT29)</f>
        <v/>
      </c>
      <c r="AU32" s="631"/>
      <c r="AV32" s="552" t="str">
        <f>IF(ISBLANK(AV$25),"",AV25*AV27/AV29)</f>
        <v/>
      </c>
      <c r="AW32" s="631"/>
      <c r="AX32" s="552" t="str">
        <f>IF(ISBLANK(AX$25),"",AX25*AX27/AX29)</f>
        <v/>
      </c>
      <c r="AY32" s="631"/>
      <c r="AZ32" s="554" t="str">
        <f>IF(ISBLANK(AZ$25),"",AZ25*AZ27/AZ29)</f>
        <v/>
      </c>
      <c r="BA32" s="634"/>
      <c r="BB32" s="554" t="str">
        <f>IF(ISBLANK(BB$25),"",BB25*BB27/BB29)</f>
        <v/>
      </c>
      <c r="BC32" s="634"/>
      <c r="BD32" s="552" t="str">
        <f>IF(ISBLANK(BD$25),"",BD25*BD27/BD29)</f>
        <v/>
      </c>
      <c r="BE32" s="631"/>
      <c r="BF32" s="552" t="str">
        <f>IF(ISBLANK(BF$25),"",BF25*BF27/BF29)</f>
        <v/>
      </c>
      <c r="BG32" s="631"/>
      <c r="BH32" s="552" t="str">
        <f>IF(ISBLANK(BH$25),"",BH25*BH27/BH29)</f>
        <v/>
      </c>
      <c r="BI32" s="631"/>
      <c r="BJ32" s="552" t="str">
        <f>IF(ISBLANK(BJ$25),"",BJ25*BJ27/BJ29)</f>
        <v/>
      </c>
      <c r="BK32" s="631"/>
      <c r="BL32" s="552" t="str">
        <f>IF(ISBLANK(BL$25),"",BL25*BL27/BL29)</f>
        <v/>
      </c>
      <c r="BM32" s="631"/>
      <c r="BN32" s="554" t="str">
        <f>IF(ISBLANK(BN$25),"",BN25*BN27/BN29)</f>
        <v/>
      </c>
      <c r="BO32" s="634"/>
      <c r="BP32" s="75">
        <v>0.95</v>
      </c>
    </row>
    <row r="33" spans="2:68" ht="42" customHeight="1" thickBot="1">
      <c r="B33" s="582"/>
      <c r="C33" s="583"/>
      <c r="D33" s="65" t="s">
        <v>10</v>
      </c>
      <c r="E33" s="575"/>
      <c r="F33" s="632">
        <f>IF(ISBLANK(F$26),"",F26*F27/F30)</f>
        <v>2.0186046511627906</v>
      </c>
      <c r="G33" s="637"/>
      <c r="H33" s="600">
        <f>IF(ISBLANK(H$26),"",H26*H27/H30)</f>
        <v>1.9534883720930232</v>
      </c>
      <c r="I33" s="637"/>
      <c r="J33" s="610" t="str">
        <f>IF(ISBLANK(J$26),"",J26*J27/J30)</f>
        <v/>
      </c>
      <c r="K33" s="633"/>
      <c r="L33" s="610" t="str">
        <f>IF(ISBLANK(L$26),"",L26*L27/L30)</f>
        <v/>
      </c>
      <c r="M33" s="633"/>
      <c r="N33" s="600" t="str">
        <f>IF(ISBLANK(N$26),"",N26*N27/N30)</f>
        <v/>
      </c>
      <c r="O33" s="637"/>
      <c r="P33" s="600" t="str">
        <f>IF(ISBLANK(P$26),"",P26*P27/P30)</f>
        <v/>
      </c>
      <c r="Q33" s="637"/>
      <c r="R33" s="600" t="str">
        <f>IF(ISBLANK(R$26),"",R26*R27/R30)</f>
        <v/>
      </c>
      <c r="S33" s="637"/>
      <c r="T33" s="600" t="str">
        <f>IF(ISBLANK(T$26),"",T26*T27/T30)</f>
        <v/>
      </c>
      <c r="U33" s="637"/>
      <c r="V33" s="600" t="str">
        <f>IF(ISBLANK(V$26),"",V26*V27/V30)</f>
        <v/>
      </c>
      <c r="W33" s="637"/>
      <c r="X33" s="610" t="str">
        <f>IF(ISBLANK(X$26),"",X26*X27/X30)</f>
        <v/>
      </c>
      <c r="Y33" s="633"/>
      <c r="Z33" s="610" t="str">
        <f>IF(ISBLANK(Z$26),"",Z26*Z27/Z30)</f>
        <v/>
      </c>
      <c r="AA33" s="633"/>
      <c r="AB33" s="600" t="str">
        <f>IF(ISBLANK(AB$26),"",AB26*AB27/AB30)</f>
        <v/>
      </c>
      <c r="AC33" s="637"/>
      <c r="AD33" s="600" t="str">
        <f>IF(ISBLANK(AD$26),"",AD26*AD27/AD30)</f>
        <v/>
      </c>
      <c r="AE33" s="637"/>
      <c r="AF33" s="600" t="str">
        <f>IF(ISBLANK(AF$26),"",AF26*AF27/AF30)</f>
        <v/>
      </c>
      <c r="AG33" s="637"/>
      <c r="AH33" s="600" t="str">
        <f>IF(ISBLANK(AH$26),"",AH26*AH27/AH30)</f>
        <v/>
      </c>
      <c r="AI33" s="637"/>
      <c r="AJ33" s="600" t="str">
        <f>IF(ISBLANK(AJ$26),"",AJ26*AJ27/AJ30)</f>
        <v/>
      </c>
      <c r="AK33" s="637"/>
      <c r="AL33" s="610" t="str">
        <f>IF(ISBLANK(AL$26),"",AL26*AL27/AL30)</f>
        <v/>
      </c>
      <c r="AM33" s="633"/>
      <c r="AN33" s="610" t="str">
        <f>IF(ISBLANK(AN$26),"",AN26*AN27/AN30)</f>
        <v/>
      </c>
      <c r="AO33" s="633"/>
      <c r="AP33" s="600" t="str">
        <f>IF(ISBLANK(AP$26),"",AP26*AP27/AP30)</f>
        <v/>
      </c>
      <c r="AQ33" s="637"/>
      <c r="AR33" s="600" t="str">
        <f>IF(ISBLANK(AR$26),"",AR26*AR27/AR30)</f>
        <v/>
      </c>
      <c r="AS33" s="637"/>
      <c r="AT33" s="600" t="str">
        <f>IF(ISBLANK(AT$26),"",AT26*AT27/AT30)</f>
        <v/>
      </c>
      <c r="AU33" s="637"/>
      <c r="AV33" s="600" t="str">
        <f>IF(ISBLANK(AV$26),"",AV26*AV27/AV30)</f>
        <v/>
      </c>
      <c r="AW33" s="637"/>
      <c r="AX33" s="600" t="str">
        <f>IF(ISBLANK(AX$26),"",AX26*AX27/AX30)</f>
        <v/>
      </c>
      <c r="AY33" s="637"/>
      <c r="AZ33" s="610" t="str">
        <f>IF(ISBLANK(AZ$26),"",AZ26*AZ27/AZ30)</f>
        <v/>
      </c>
      <c r="BA33" s="633"/>
      <c r="BB33" s="610" t="str">
        <f>IF(ISBLANK(BB$26),"",BB26*BB27/BB30)</f>
        <v/>
      </c>
      <c r="BC33" s="633"/>
      <c r="BD33" s="600" t="str">
        <f>IF(ISBLANK(BD$26),"",BD26*BD27/BD30)</f>
        <v/>
      </c>
      <c r="BE33" s="637"/>
      <c r="BF33" s="600" t="str">
        <f>IF(ISBLANK(BF$26),"",BF26*BF27/BF30)</f>
        <v/>
      </c>
      <c r="BG33" s="637"/>
      <c r="BH33" s="600" t="str">
        <f>IF(ISBLANK(BH$26),"",BH26*BH27/BH30)</f>
        <v/>
      </c>
      <c r="BI33" s="637"/>
      <c r="BJ33" s="600" t="str">
        <f>IF(ISBLANK(BJ$26),"",BJ26*BJ27/BJ30)</f>
        <v/>
      </c>
      <c r="BK33" s="637"/>
      <c r="BL33" s="600" t="str">
        <f>IF(ISBLANK(BL$26),"",BL26*BL27/BL30)</f>
        <v/>
      </c>
      <c r="BM33" s="637"/>
      <c r="BN33" s="610" t="str">
        <f>IF(ISBLANK(BN$26),"",BN26*BN27/BN30)</f>
        <v/>
      </c>
      <c r="BO33" s="633"/>
      <c r="BP33" s="72"/>
    </row>
    <row r="34" spans="2:68" ht="6" customHeight="1">
      <c r="B34" s="76"/>
      <c r="C34" s="77"/>
      <c r="D34" s="77"/>
      <c r="E34" s="78"/>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640"/>
      <c r="BO34" s="641"/>
      <c r="BP34" s="642"/>
    </row>
    <row r="35" spans="2:68" ht="24" customHeight="1">
      <c r="B35" s="80" t="s">
        <v>17</v>
      </c>
      <c r="C35" s="81"/>
      <c r="D35" s="81"/>
      <c r="E35" s="82"/>
      <c r="F35" s="83"/>
      <c r="G35" s="83"/>
      <c r="H35" s="83"/>
      <c r="I35" s="83"/>
      <c r="J35" s="83"/>
      <c r="K35" s="83"/>
      <c r="L35" s="83"/>
      <c r="M35" s="83"/>
      <c r="N35" s="83"/>
      <c r="O35" s="83"/>
      <c r="P35" s="3"/>
      <c r="Q35" s="83"/>
      <c r="R35" s="10"/>
      <c r="S35" s="79"/>
      <c r="T35" s="84" t="s">
        <v>18</v>
      </c>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643" t="s">
        <v>19</v>
      </c>
      <c r="BE35" s="643"/>
      <c r="BF35" s="643"/>
      <c r="BG35" s="643"/>
      <c r="BH35" s="643"/>
      <c r="BI35" s="643"/>
      <c r="BJ35" s="643"/>
      <c r="BK35" s="643"/>
      <c r="BL35" s="643"/>
      <c r="BM35" s="643"/>
      <c r="BN35" s="640"/>
      <c r="BO35" s="641"/>
      <c r="BP35" s="642"/>
    </row>
    <row r="36" spans="2:68" ht="24" customHeight="1">
      <c r="B36" s="85" t="s">
        <v>20</v>
      </c>
      <c r="C36" s="81"/>
      <c r="D36" s="81"/>
      <c r="E36" s="82"/>
      <c r="F36" s="83"/>
      <c r="G36" s="83"/>
      <c r="H36" s="83"/>
      <c r="I36" s="83"/>
      <c r="J36" s="83"/>
      <c r="K36" s="83"/>
      <c r="L36" s="83"/>
      <c r="M36" s="83"/>
      <c r="N36" s="83"/>
      <c r="O36" s="83"/>
      <c r="P36" s="83"/>
      <c r="Q36" s="83"/>
      <c r="R36" s="79"/>
      <c r="S36" s="79"/>
      <c r="T36" s="86" t="s">
        <v>30</v>
      </c>
      <c r="U36" s="79"/>
      <c r="V36" s="79"/>
      <c r="W36" s="79"/>
      <c r="X36" s="79"/>
      <c r="Y36" s="79"/>
      <c r="Z36" s="79"/>
      <c r="AA36" s="79"/>
      <c r="AB36" s="79"/>
      <c r="AC36" s="79"/>
      <c r="AD36" s="79"/>
      <c r="AE36" s="79"/>
      <c r="AF36" s="79"/>
      <c r="AG36" s="79"/>
      <c r="AH36" s="87"/>
      <c r="AI36" s="87"/>
      <c r="AJ36" s="87"/>
      <c r="AK36" s="87"/>
      <c r="AL36" s="87"/>
      <c r="AM36" s="79"/>
      <c r="AN36" s="79"/>
      <c r="AO36" s="79"/>
      <c r="AP36" s="79"/>
      <c r="AQ36" s="79"/>
      <c r="AR36" s="79"/>
      <c r="AS36" s="79"/>
      <c r="AT36" s="79"/>
      <c r="AU36" s="79"/>
      <c r="AV36" s="79"/>
      <c r="AW36" s="79"/>
      <c r="AX36" s="79"/>
      <c r="AY36" s="79"/>
      <c r="AZ36" s="79"/>
      <c r="BA36" s="79"/>
      <c r="BB36" s="79"/>
      <c r="BC36" s="79"/>
      <c r="BD36" s="643"/>
      <c r="BE36" s="643"/>
      <c r="BF36" s="643"/>
      <c r="BG36" s="643"/>
      <c r="BH36" s="643"/>
      <c r="BI36" s="643"/>
      <c r="BJ36" s="643"/>
      <c r="BK36" s="643"/>
      <c r="BL36" s="643"/>
      <c r="BM36" s="643"/>
      <c r="BN36" s="640"/>
      <c r="BO36" s="641"/>
      <c r="BP36" s="642"/>
    </row>
    <row r="37" spans="2:68" ht="24" customHeight="1">
      <c r="B37" s="88" t="s">
        <v>21</v>
      </c>
      <c r="C37" s="10"/>
      <c r="D37" s="89"/>
      <c r="E37" s="89"/>
      <c r="F37" s="10"/>
      <c r="G37" s="10"/>
      <c r="H37" s="10"/>
      <c r="I37" s="10"/>
      <c r="J37" s="10"/>
      <c r="K37" s="10"/>
      <c r="L37" s="10"/>
      <c r="M37" s="10"/>
      <c r="N37" s="10"/>
      <c r="O37" s="10"/>
      <c r="P37" s="10"/>
      <c r="Q37" s="10"/>
      <c r="R37" s="10"/>
      <c r="S37" s="10"/>
      <c r="T37" s="10"/>
      <c r="U37" s="10"/>
      <c r="V37" s="79"/>
      <c r="W37" s="79"/>
      <c r="X37" s="79"/>
      <c r="Y37" s="79"/>
      <c r="Z37" s="79"/>
      <c r="AA37" s="79"/>
      <c r="AE37" s="90"/>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643"/>
      <c r="BE37" s="643"/>
      <c r="BF37" s="643"/>
      <c r="BG37" s="643"/>
      <c r="BH37" s="643"/>
      <c r="BI37" s="643"/>
      <c r="BJ37" s="643"/>
      <c r="BK37" s="643"/>
      <c r="BL37" s="643"/>
      <c r="BM37" s="643"/>
      <c r="BN37" s="640"/>
      <c r="BO37" s="641"/>
      <c r="BP37" s="642"/>
    </row>
    <row r="38" spans="2:68" s="92" customFormat="1" ht="6" customHeight="1" thickBot="1">
      <c r="B38" s="80"/>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640"/>
      <c r="BO38" s="641"/>
      <c r="BP38" s="642"/>
    </row>
    <row r="39" spans="2:68">
      <c r="B39" s="93"/>
      <c r="C39" s="94"/>
      <c r="D39" s="95"/>
      <c r="E39" s="95"/>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6"/>
    </row>
    <row r="40" spans="2:68" ht="20.25">
      <c r="B40" s="97" t="s">
        <v>22</v>
      </c>
      <c r="C40" s="10"/>
      <c r="D40" s="89"/>
      <c r="E40" s="89"/>
      <c r="F40" s="10"/>
      <c r="G40" s="10"/>
      <c r="H40" s="10"/>
      <c r="I40" s="10"/>
      <c r="J40" s="10"/>
      <c r="K40" s="10"/>
      <c r="L40" s="10"/>
      <c r="M40" s="10"/>
      <c r="N40" s="98"/>
      <c r="O40" s="10"/>
      <c r="Q40" s="10"/>
      <c r="R40" s="10"/>
      <c r="S40" s="10"/>
      <c r="T40" s="10"/>
      <c r="U40" s="10"/>
      <c r="V40" s="10"/>
      <c r="W40" s="10"/>
      <c r="X40" s="10"/>
      <c r="Y40" s="10"/>
      <c r="Z40" s="98" t="s">
        <v>31</v>
      </c>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99"/>
    </row>
    <row r="41" spans="2:68" ht="20.25">
      <c r="B41" s="100" t="s">
        <v>23</v>
      </c>
      <c r="C41" s="10"/>
      <c r="D41" s="89"/>
      <c r="E41" s="89"/>
      <c r="F41" s="10"/>
      <c r="G41" s="10"/>
      <c r="H41" s="10"/>
      <c r="I41" s="10"/>
      <c r="J41" s="10"/>
      <c r="K41" s="10"/>
      <c r="L41" s="10"/>
      <c r="M41" s="10"/>
      <c r="N41" s="98"/>
      <c r="O41" s="10"/>
      <c r="Q41" s="10"/>
      <c r="R41" s="10"/>
      <c r="S41" s="10"/>
      <c r="T41" s="10"/>
      <c r="U41" s="10"/>
      <c r="V41" s="10"/>
      <c r="W41" s="10"/>
      <c r="X41" s="10"/>
      <c r="Y41" s="10"/>
      <c r="Z41" s="98" t="str">
        <f>CONCATENATE("Example: After inspection, ",ROUND(BP25,0)," good parts were accepted")</f>
        <v>Example: After inspection, 7220 good parts were accepted</v>
      </c>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99"/>
    </row>
    <row r="42" spans="2:68" ht="20.25">
      <c r="B42" s="100" t="s">
        <v>24</v>
      </c>
      <c r="C42" s="10"/>
      <c r="D42" s="89"/>
      <c r="E42" s="89"/>
      <c r="F42" s="10"/>
      <c r="G42" s="10"/>
      <c r="H42" s="10"/>
      <c r="I42" s="10"/>
      <c r="J42" s="10"/>
      <c r="K42" s="10"/>
      <c r="L42" s="10"/>
      <c r="M42" s="10"/>
      <c r="N42" s="98"/>
      <c r="O42" s="10"/>
      <c r="Q42" s="10"/>
      <c r="R42" s="10"/>
      <c r="S42" s="10"/>
      <c r="T42" s="10"/>
      <c r="U42" s="10"/>
      <c r="V42" s="10"/>
      <c r="W42" s="10"/>
      <c r="X42" s="10"/>
      <c r="Y42" s="10"/>
      <c r="Z42" s="98" t="str">
        <f>CONCATENATE("Example: The OE was calculated as, 100 x ",ROUND(BP25,0)," x ",BP27," / 380 = 95%")</f>
        <v>Example: The OE was calculated as, 100 x 7220 x 0.05 / 380 = 95%</v>
      </c>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99"/>
    </row>
    <row r="43" spans="2:68" ht="20.25">
      <c r="B43" s="100" t="s">
        <v>136</v>
      </c>
      <c r="C43" s="10"/>
      <c r="D43" s="89"/>
      <c r="E43" s="89"/>
      <c r="F43" s="10"/>
      <c r="G43" s="10"/>
      <c r="H43" s="10"/>
      <c r="I43" s="10"/>
      <c r="J43" s="10"/>
      <c r="K43" s="10"/>
      <c r="L43" s="10"/>
      <c r="M43" s="10"/>
      <c r="N43" s="10"/>
      <c r="O43" s="10"/>
      <c r="Q43" s="10"/>
      <c r="R43" s="10"/>
      <c r="S43" s="10"/>
      <c r="T43" s="10"/>
      <c r="U43" s="10"/>
      <c r="V43" s="10"/>
      <c r="W43" s="10"/>
      <c r="X43" s="10"/>
      <c r="Y43" s="10"/>
      <c r="Z43" s="98" t="s">
        <v>25</v>
      </c>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99"/>
    </row>
    <row r="44" spans="2:68" ht="15.75" thickBot="1">
      <c r="B44" s="101"/>
      <c r="C44" s="102"/>
      <c r="D44" s="103"/>
      <c r="E44" s="103"/>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4"/>
    </row>
  </sheetData>
  <mergeCells count="388">
    <mergeCell ref="BN34:BP38"/>
    <mergeCell ref="BL30:BM30"/>
    <mergeCell ref="BL32:BM32"/>
    <mergeCell ref="BL33:BM33"/>
    <mergeCell ref="BN32:BO32"/>
    <mergeCell ref="BN33:BO33"/>
    <mergeCell ref="BD35:BM37"/>
    <mergeCell ref="BD33:BE33"/>
    <mergeCell ref="BJ33:BK33"/>
    <mergeCell ref="BN30:BO30"/>
    <mergeCell ref="BF33:BG33"/>
    <mergeCell ref="BJ30:BK30"/>
    <mergeCell ref="BJ32:BK32"/>
    <mergeCell ref="BH32:BI32"/>
    <mergeCell ref="BH33:BI33"/>
    <mergeCell ref="BF32:BG32"/>
    <mergeCell ref="BH30:BI30"/>
    <mergeCell ref="BB33:BC33"/>
    <mergeCell ref="BB26:BC26"/>
    <mergeCell ref="BB28:BC28"/>
    <mergeCell ref="BB29:BC29"/>
    <mergeCell ref="BB30:BC30"/>
    <mergeCell ref="BB32:BC32"/>
    <mergeCell ref="BB27:BC27"/>
    <mergeCell ref="BD32:BE32"/>
    <mergeCell ref="BD26:BE26"/>
    <mergeCell ref="BD28:BE28"/>
    <mergeCell ref="BD29:BE29"/>
    <mergeCell ref="AZ30:BA30"/>
    <mergeCell ref="AZ32:BA32"/>
    <mergeCell ref="AZ33:BA33"/>
    <mergeCell ref="AZ25:BA25"/>
    <mergeCell ref="AZ26:BA26"/>
    <mergeCell ref="AZ28:BA28"/>
    <mergeCell ref="BD30:BE30"/>
    <mergeCell ref="AT32:AU32"/>
    <mergeCell ref="AV32:AW32"/>
    <mergeCell ref="AV28:AW28"/>
    <mergeCell ref="AV29:AW29"/>
    <mergeCell ref="AX30:AY30"/>
    <mergeCell ref="AV30:AW30"/>
    <mergeCell ref="AT33:AU33"/>
    <mergeCell ref="AZ29:BA29"/>
    <mergeCell ref="AZ27:BA27"/>
    <mergeCell ref="AX28:AY28"/>
    <mergeCell ref="AX29:AY29"/>
    <mergeCell ref="AV33:AW33"/>
    <mergeCell ref="AX32:AY32"/>
    <mergeCell ref="AX33:AY33"/>
    <mergeCell ref="AT28:AU28"/>
    <mergeCell ref="AT29:AU29"/>
    <mergeCell ref="AT30:AU30"/>
    <mergeCell ref="AR29:AS29"/>
    <mergeCell ref="AP33:AQ33"/>
    <mergeCell ref="AR32:AS32"/>
    <mergeCell ref="AR33:AS33"/>
    <mergeCell ref="AR30:AS30"/>
    <mergeCell ref="AR25:AS25"/>
    <mergeCell ref="AR26:AS26"/>
    <mergeCell ref="AR28:AS28"/>
    <mergeCell ref="AR27:AS27"/>
    <mergeCell ref="AP25:AQ25"/>
    <mergeCell ref="AP26:AQ26"/>
    <mergeCell ref="AP28:AQ28"/>
    <mergeCell ref="AP27:AQ27"/>
    <mergeCell ref="AP29:AQ29"/>
    <mergeCell ref="AP30:AQ30"/>
    <mergeCell ref="AP32:AQ32"/>
    <mergeCell ref="AN32:AO32"/>
    <mergeCell ref="AL33:AM33"/>
    <mergeCell ref="AN33:AO33"/>
    <mergeCell ref="AF33:AG33"/>
    <mergeCell ref="AH32:AI32"/>
    <mergeCell ref="AF28:AG28"/>
    <mergeCell ref="AF29:AG29"/>
    <mergeCell ref="AF30:AG30"/>
    <mergeCell ref="AF32:AG32"/>
    <mergeCell ref="AN28:AO28"/>
    <mergeCell ref="AN29:AO29"/>
    <mergeCell ref="AN30:AO30"/>
    <mergeCell ref="AH33:AI33"/>
    <mergeCell ref="AJ28:AK28"/>
    <mergeCell ref="AJ29:AK29"/>
    <mergeCell ref="AJ30:AK30"/>
    <mergeCell ref="AJ32:AK32"/>
    <mergeCell ref="AL28:AM28"/>
    <mergeCell ref="AH29:AI29"/>
    <mergeCell ref="AH30:AI30"/>
    <mergeCell ref="AB29:AC29"/>
    <mergeCell ref="X32:Y32"/>
    <mergeCell ref="AD30:AE30"/>
    <mergeCell ref="AD32:AE32"/>
    <mergeCell ref="X33:Y33"/>
    <mergeCell ref="AB30:AC30"/>
    <mergeCell ref="AB32:AC32"/>
    <mergeCell ref="AB33:AC33"/>
    <mergeCell ref="Z32:AA32"/>
    <mergeCell ref="Z30:AA30"/>
    <mergeCell ref="Z33:AA33"/>
    <mergeCell ref="AD33:AE33"/>
    <mergeCell ref="AD29:AE29"/>
    <mergeCell ref="Z28:AA28"/>
    <mergeCell ref="Z29:AA29"/>
    <mergeCell ref="AD28:AE28"/>
    <mergeCell ref="AL29:AM29"/>
    <mergeCell ref="AL30:AM30"/>
    <mergeCell ref="AL32:AM32"/>
    <mergeCell ref="T29:U29"/>
    <mergeCell ref="T27:U27"/>
    <mergeCell ref="T30:U30"/>
    <mergeCell ref="X29:Y29"/>
    <mergeCell ref="X30:Y30"/>
    <mergeCell ref="P33:Q33"/>
    <mergeCell ref="N26:O26"/>
    <mergeCell ref="AJ33:AK33"/>
    <mergeCell ref="AH28:AI28"/>
    <mergeCell ref="F33:G33"/>
    <mergeCell ref="H29:I29"/>
    <mergeCell ref="H30:I30"/>
    <mergeCell ref="H32:I32"/>
    <mergeCell ref="H33:I33"/>
    <mergeCell ref="F29:G29"/>
    <mergeCell ref="F30:G30"/>
    <mergeCell ref="J33:K33"/>
    <mergeCell ref="AB26:AC26"/>
    <mergeCell ref="Z27:AA27"/>
    <mergeCell ref="N33:O33"/>
    <mergeCell ref="AB28:AC28"/>
    <mergeCell ref="T32:U32"/>
    <mergeCell ref="T33:U33"/>
    <mergeCell ref="V29:W29"/>
    <mergeCell ref="V30:W30"/>
    <mergeCell ref="R32:S32"/>
    <mergeCell ref="R28:S28"/>
    <mergeCell ref="R29:S29"/>
    <mergeCell ref="R30:S30"/>
    <mergeCell ref="V32:W32"/>
    <mergeCell ref="V33:W33"/>
    <mergeCell ref="R33:S33"/>
    <mergeCell ref="T26:U26"/>
    <mergeCell ref="L33:M33"/>
    <mergeCell ref="J26:K26"/>
    <mergeCell ref="J28:K28"/>
    <mergeCell ref="J27:K27"/>
    <mergeCell ref="L27:M27"/>
    <mergeCell ref="J32:K32"/>
    <mergeCell ref="J29:K29"/>
    <mergeCell ref="J30:K30"/>
    <mergeCell ref="L29:M29"/>
    <mergeCell ref="L30:M30"/>
    <mergeCell ref="L32:M32"/>
    <mergeCell ref="P29:Q29"/>
    <mergeCell ref="P30:Q30"/>
    <mergeCell ref="P32:Q32"/>
    <mergeCell ref="N29:O29"/>
    <mergeCell ref="N30:O30"/>
    <mergeCell ref="N32:O32"/>
    <mergeCell ref="L28:M28"/>
    <mergeCell ref="F26:G26"/>
    <mergeCell ref="F28:G28"/>
    <mergeCell ref="N28:O28"/>
    <mergeCell ref="F32:G32"/>
    <mergeCell ref="H25:I25"/>
    <mergeCell ref="H26:I26"/>
    <mergeCell ref="H28:I28"/>
    <mergeCell ref="F27:G27"/>
    <mergeCell ref="H27:I27"/>
    <mergeCell ref="F25:G25"/>
    <mergeCell ref="X26:Y26"/>
    <mergeCell ref="X28:Y28"/>
    <mergeCell ref="T25:U25"/>
    <mergeCell ref="V25:W25"/>
    <mergeCell ref="V27:W27"/>
    <mergeCell ref="X27:Y27"/>
    <mergeCell ref="V28:W28"/>
    <mergeCell ref="J25:K25"/>
    <mergeCell ref="N25:O25"/>
    <mergeCell ref="R25:S25"/>
    <mergeCell ref="L25:M25"/>
    <mergeCell ref="P25:Q25"/>
    <mergeCell ref="R26:S26"/>
    <mergeCell ref="V26:W26"/>
    <mergeCell ref="P28:Q28"/>
    <mergeCell ref="T28:U28"/>
    <mergeCell ref="AX27:AY27"/>
    <mergeCell ref="AV25:AW25"/>
    <mergeCell ref="AV26:AW26"/>
    <mergeCell ref="AT25:AU25"/>
    <mergeCell ref="AX25:AY25"/>
    <mergeCell ref="AX26:AY26"/>
    <mergeCell ref="BB25:BC25"/>
    <mergeCell ref="AF27:AG27"/>
    <mergeCell ref="BF27:BG27"/>
    <mergeCell ref="BD27:BE27"/>
    <mergeCell ref="BF26:BG26"/>
    <mergeCell ref="AJ27:AK27"/>
    <mergeCell ref="AT26:AU26"/>
    <mergeCell ref="AL27:AM27"/>
    <mergeCell ref="AN27:AO27"/>
    <mergeCell ref="AN26:AO26"/>
    <mergeCell ref="AH27:AI27"/>
    <mergeCell ref="AJ26:AK26"/>
    <mergeCell ref="AH26:AI26"/>
    <mergeCell ref="BD21:BE21"/>
    <mergeCell ref="BD23:BE23"/>
    <mergeCell ref="BF23:BG23"/>
    <mergeCell ref="BF25:BG25"/>
    <mergeCell ref="BB23:BC23"/>
    <mergeCell ref="AJ25:AK25"/>
    <mergeCell ref="AN25:AO25"/>
    <mergeCell ref="AL25:AM25"/>
    <mergeCell ref="AJ23:AK23"/>
    <mergeCell ref="AL23:AM23"/>
    <mergeCell ref="AN23:AO23"/>
    <mergeCell ref="AZ23:BA23"/>
    <mergeCell ref="AZ22:BA22"/>
    <mergeCell ref="AR22:AS22"/>
    <mergeCell ref="AT22:AU22"/>
    <mergeCell ref="AV22:AW22"/>
    <mergeCell ref="AP23:AQ23"/>
    <mergeCell ref="AR23:AS23"/>
    <mergeCell ref="BD25:BE25"/>
    <mergeCell ref="AT27:AU27"/>
    <mergeCell ref="AV27:AW27"/>
    <mergeCell ref="BN20:BO20"/>
    <mergeCell ref="BN22:BO22"/>
    <mergeCell ref="BD22:BE22"/>
    <mergeCell ref="BJ22:BK22"/>
    <mergeCell ref="BF20:BG20"/>
    <mergeCell ref="BD20:BE20"/>
    <mergeCell ref="BF22:BG22"/>
    <mergeCell ref="BH22:BI22"/>
    <mergeCell ref="BN21:BO21"/>
    <mergeCell ref="BH20:BI20"/>
    <mergeCell ref="BJ20:BK20"/>
    <mergeCell ref="BL20:BM20"/>
    <mergeCell ref="BL22:BM22"/>
    <mergeCell ref="BN23:BO23"/>
    <mergeCell ref="BL23:BM23"/>
    <mergeCell ref="BJ21:BK21"/>
    <mergeCell ref="BH21:BI21"/>
    <mergeCell ref="BF21:BG21"/>
    <mergeCell ref="AT23:AU23"/>
    <mergeCell ref="AV23:AW23"/>
    <mergeCell ref="AF26:AG26"/>
    <mergeCell ref="AF25:AG25"/>
    <mergeCell ref="AH25:AI25"/>
    <mergeCell ref="AZ21:BA21"/>
    <mergeCell ref="AL26:AM26"/>
    <mergeCell ref="BJ23:BK23"/>
    <mergeCell ref="BH23:BI23"/>
    <mergeCell ref="BH25:BI25"/>
    <mergeCell ref="BH26:BI26"/>
    <mergeCell ref="AH22:AI22"/>
    <mergeCell ref="AF22:AG22"/>
    <mergeCell ref="T23:U23"/>
    <mergeCell ref="V23:W23"/>
    <mergeCell ref="AD23:AE23"/>
    <mergeCell ref="AF23:AG23"/>
    <mergeCell ref="AH23:AI23"/>
    <mergeCell ref="V22:W22"/>
    <mergeCell ref="Z22:AA22"/>
    <mergeCell ref="X23:Y23"/>
    <mergeCell ref="Z23:AA23"/>
    <mergeCell ref="AB23:AC23"/>
    <mergeCell ref="AB22:AC22"/>
    <mergeCell ref="AD22:AE22"/>
    <mergeCell ref="Z26:AA26"/>
    <mergeCell ref="Z25:AA25"/>
    <mergeCell ref="X25:Y25"/>
    <mergeCell ref="AD25:AE25"/>
    <mergeCell ref="AB27:AC27"/>
    <mergeCell ref="L23:M23"/>
    <mergeCell ref="N23:O23"/>
    <mergeCell ref="P23:Q23"/>
    <mergeCell ref="R23:S23"/>
    <mergeCell ref="N27:O27"/>
    <mergeCell ref="P27:Q27"/>
    <mergeCell ref="R27:S27"/>
    <mergeCell ref="L26:M26"/>
    <mergeCell ref="P26:Q26"/>
    <mergeCell ref="AB25:AC25"/>
    <mergeCell ref="AD27:AE27"/>
    <mergeCell ref="AD26:AE26"/>
    <mergeCell ref="BJ27:BK27"/>
    <mergeCell ref="BF30:BG30"/>
    <mergeCell ref="BL26:BM26"/>
    <mergeCell ref="BL28:BM28"/>
    <mergeCell ref="BL29:BM29"/>
    <mergeCell ref="BN27:BO27"/>
    <mergeCell ref="BN25:BO25"/>
    <mergeCell ref="BN26:BO26"/>
    <mergeCell ref="BL27:BM27"/>
    <mergeCell ref="BJ26:BK26"/>
    <mergeCell ref="BJ28:BK28"/>
    <mergeCell ref="BJ29:BK29"/>
    <mergeCell ref="BN28:BO28"/>
    <mergeCell ref="BN29:BO29"/>
    <mergeCell ref="BL25:BM25"/>
    <mergeCell ref="BJ25:BK25"/>
    <mergeCell ref="BH28:BI28"/>
    <mergeCell ref="BH29:BI29"/>
    <mergeCell ref="BF28:BG28"/>
    <mergeCell ref="BF29:BG29"/>
    <mergeCell ref="BH27:BI27"/>
    <mergeCell ref="B9:C12"/>
    <mergeCell ref="B6:C8"/>
    <mergeCell ref="E19:E33"/>
    <mergeCell ref="B25:C26"/>
    <mergeCell ref="B27:C28"/>
    <mergeCell ref="B29:C30"/>
    <mergeCell ref="B32:C33"/>
    <mergeCell ref="B31:D31"/>
    <mergeCell ref="B22:C23"/>
    <mergeCell ref="B21:D21"/>
    <mergeCell ref="B13:C18"/>
    <mergeCell ref="AN20:AO20"/>
    <mergeCell ref="AR21:AS21"/>
    <mergeCell ref="BB21:BC21"/>
    <mergeCell ref="H22:I22"/>
    <mergeCell ref="J22:K22"/>
    <mergeCell ref="F20:G20"/>
    <mergeCell ref="H20:I20"/>
    <mergeCell ref="J20:K20"/>
    <mergeCell ref="F23:G23"/>
    <mergeCell ref="H23:I23"/>
    <mergeCell ref="J23:K23"/>
    <mergeCell ref="F21:G21"/>
    <mergeCell ref="H21:I21"/>
    <mergeCell ref="J21:K21"/>
    <mergeCell ref="F22:G22"/>
    <mergeCell ref="AB20:AC20"/>
    <mergeCell ref="AD20:AE20"/>
    <mergeCell ref="AF20:AG20"/>
    <mergeCell ref="AX23:AY23"/>
    <mergeCell ref="AX22:AY22"/>
    <mergeCell ref="AJ22:AK22"/>
    <mergeCell ref="AL22:AM22"/>
    <mergeCell ref="AN22:AO22"/>
    <mergeCell ref="AP22:AQ22"/>
    <mergeCell ref="BP10:BP14"/>
    <mergeCell ref="BB20:BC20"/>
    <mergeCell ref="BL21:BM21"/>
    <mergeCell ref="AT20:AU20"/>
    <mergeCell ref="AV20:AW20"/>
    <mergeCell ref="AX20:AY20"/>
    <mergeCell ref="L22:M22"/>
    <mergeCell ref="N22:O22"/>
    <mergeCell ref="P22:Q22"/>
    <mergeCell ref="R22:S22"/>
    <mergeCell ref="AP20:AQ20"/>
    <mergeCell ref="AR20:AS20"/>
    <mergeCell ref="X20:Y20"/>
    <mergeCell ref="BB22:BC22"/>
    <mergeCell ref="X22:Y22"/>
    <mergeCell ref="T22:U22"/>
    <mergeCell ref="L20:M20"/>
    <mergeCell ref="N20:O20"/>
    <mergeCell ref="P20:Q20"/>
    <mergeCell ref="AZ20:BA20"/>
    <mergeCell ref="Z20:AA20"/>
    <mergeCell ref="AJ20:AK20"/>
    <mergeCell ref="AL20:AM20"/>
    <mergeCell ref="R20:S20"/>
    <mergeCell ref="AQ4:BA4"/>
    <mergeCell ref="L21:M21"/>
    <mergeCell ref="N21:O21"/>
    <mergeCell ref="P21:Q21"/>
    <mergeCell ref="R21:S21"/>
    <mergeCell ref="AN21:AO21"/>
    <mergeCell ref="AV21:AW21"/>
    <mergeCell ref="AJ21:AK21"/>
    <mergeCell ref="AX21:AY21"/>
    <mergeCell ref="T21:U21"/>
    <mergeCell ref="V21:W21"/>
    <mergeCell ref="AF21:AG21"/>
    <mergeCell ref="AH21:AI21"/>
    <mergeCell ref="AB21:AC21"/>
    <mergeCell ref="AD21:AE21"/>
    <mergeCell ref="X21:Y21"/>
    <mergeCell ref="Z21:AA21"/>
    <mergeCell ref="V4:AI4"/>
    <mergeCell ref="AP21:AQ21"/>
    <mergeCell ref="AL21:AM21"/>
    <mergeCell ref="AT21:AU21"/>
    <mergeCell ref="T20:U20"/>
    <mergeCell ref="V20:W20"/>
    <mergeCell ref="AH20:AI20"/>
  </mergeCells>
  <phoneticPr fontId="0" type="noConversion"/>
  <printOptions horizontalCentered="1"/>
  <pageMargins left="0.39370078740157499" right="0.39370078740157499" top="0.6" bottom="0" header="0" footer="0.55000000000000004"/>
  <pageSetup paperSize="5" scale="44" orientation="landscape" r:id="rId1"/>
  <headerFooter alignWithMargins="0">
    <oddFooter>&amp;L&amp;F&amp;R&amp;A</oddFooter>
  </headerFooter>
  <drawing r:id="rId2"/>
</worksheet>
</file>

<file path=xl/worksheets/sheet13.xml><?xml version="1.0" encoding="utf-8"?>
<worksheet xmlns="http://schemas.openxmlformats.org/spreadsheetml/2006/main" xmlns:r="http://schemas.openxmlformats.org/officeDocument/2006/relationships">
  <sheetPr codeName="Sheet6" enableFormatConditionsCalculation="0">
    <tabColor indexed="22"/>
  </sheetPr>
  <dimension ref="B13:R38"/>
  <sheetViews>
    <sheetView showGridLines="0" zoomScale="90" zoomScaleNormal="90" workbookViewId="0">
      <selection activeCell="B2" sqref="B2"/>
    </sheetView>
  </sheetViews>
  <sheetFormatPr defaultColWidth="8" defaultRowHeight="12.75"/>
  <cols>
    <col min="1" max="16384" width="8" style="174"/>
  </cols>
  <sheetData>
    <row r="13" spans="17:18">
      <c r="Q13" s="177"/>
      <c r="R13" s="177"/>
    </row>
    <row r="14" spans="17:18">
      <c r="Q14" s="177"/>
      <c r="R14" s="177"/>
    </row>
    <row r="15" spans="17:18">
      <c r="Q15" s="177"/>
      <c r="R15" s="177"/>
    </row>
    <row r="16" spans="17:18">
      <c r="Q16" s="177"/>
      <c r="R16" s="177"/>
    </row>
    <row r="17" spans="17:18">
      <c r="Q17" s="177"/>
      <c r="R17" s="177"/>
    </row>
    <row r="18" spans="17:18">
      <c r="Q18" s="177"/>
      <c r="R18" s="177"/>
    </row>
    <row r="19" spans="17:18">
      <c r="Q19" s="177"/>
      <c r="R19" s="177"/>
    </row>
    <row r="20" spans="17:18">
      <c r="Q20" s="177"/>
      <c r="R20" s="177"/>
    </row>
    <row r="21" spans="17:18">
      <c r="Q21" s="177"/>
      <c r="R21" s="177"/>
    </row>
    <row r="34" spans="2:14">
      <c r="B34" s="337" t="s">
        <v>207</v>
      </c>
      <c r="N34" s="644" t="s">
        <v>162</v>
      </c>
    </row>
    <row r="35" spans="2:14">
      <c r="N35" s="644"/>
    </row>
    <row r="36" spans="2:14">
      <c r="N36" s="644"/>
    </row>
    <row r="37" spans="2:14">
      <c r="N37" s="645"/>
    </row>
    <row r="38" spans="2:14">
      <c r="N38" s="645"/>
    </row>
  </sheetData>
  <sheetProtection password="DF55" sheet="1" objects="1" scenarios="1"/>
  <mergeCells count="1">
    <mergeCell ref="N34:N38"/>
  </mergeCells>
  <phoneticPr fontId="2" type="noConversion"/>
  <hyperlinks>
    <hyperlink ref="N34:N38" location="'5. Checklist'!B20" display="Click here after review"/>
  </hyperlinks>
  <pageMargins left="0.75" right="0.75" top="1" bottom="1" header="0.5" footer="0.5"/>
  <pageSetup orientation="landscape" r:id="rId1"/>
  <headerFooter alignWithMargins="0">
    <oddFooter>&amp;L&amp;F&amp;R&amp;A</oddFooter>
  </headerFooter>
  <drawing r:id="rId2"/>
</worksheet>
</file>

<file path=xl/worksheets/sheet14.xml><?xml version="1.0" encoding="utf-8"?>
<worksheet xmlns="http://schemas.openxmlformats.org/spreadsheetml/2006/main" xmlns:r="http://schemas.openxmlformats.org/officeDocument/2006/relationships">
  <sheetPr codeName="Sheet5" enableFormatConditionsCalculation="0">
    <tabColor indexed="14"/>
    <pageSetUpPr fitToPage="1"/>
  </sheetPr>
  <dimension ref="B2:F26"/>
  <sheetViews>
    <sheetView showGridLines="0" zoomScaleNormal="150" workbookViewId="0"/>
  </sheetViews>
  <sheetFormatPr defaultColWidth="8" defaultRowHeight="12.75"/>
  <cols>
    <col min="1" max="1" width="0.875" style="174" customWidth="1"/>
    <col min="2" max="2" width="14.625" style="174" customWidth="1"/>
    <col min="3" max="3" width="16.625" style="174" customWidth="1"/>
    <col min="4" max="4" width="14.625" style="174" customWidth="1"/>
    <col min="5" max="5" width="11.125" style="174" customWidth="1"/>
    <col min="6" max="16384" width="8" style="174"/>
  </cols>
  <sheetData>
    <row r="2" spans="2:6" ht="26.25">
      <c r="B2" s="173" t="s">
        <v>100</v>
      </c>
    </row>
    <row r="3" spans="2:6" ht="13.5" thickBot="1"/>
    <row r="4" spans="2:6" ht="15.75">
      <c r="B4" s="175" t="s">
        <v>159</v>
      </c>
      <c r="C4" s="175" t="s">
        <v>90</v>
      </c>
      <c r="D4" s="175" t="s">
        <v>91</v>
      </c>
      <c r="E4" s="646" t="s">
        <v>163</v>
      </c>
    </row>
    <row r="5" spans="2:6" ht="16.5" thickBot="1">
      <c r="B5" s="176" t="s">
        <v>92</v>
      </c>
      <c r="C5" s="176" t="s">
        <v>93</v>
      </c>
      <c r="D5" s="176" t="s">
        <v>93</v>
      </c>
      <c r="E5" s="647"/>
      <c r="F5" s="177"/>
    </row>
    <row r="6" spans="2:6">
      <c r="B6" s="278">
        <v>1</v>
      </c>
      <c r="C6" s="276">
        <f>'6. ValueStreamMap'!D30</f>
        <v>0</v>
      </c>
      <c r="D6" s="282">
        <f>C25</f>
        <v>0</v>
      </c>
      <c r="E6" s="446">
        <f>C6-D6</f>
        <v>0</v>
      </c>
      <c r="F6" s="178"/>
    </row>
    <row r="7" spans="2:6">
      <c r="B7" s="276">
        <v>2</v>
      </c>
      <c r="C7" s="276">
        <f>'6. ValueStreamMap'!D31</f>
        <v>0</v>
      </c>
      <c r="D7" s="283">
        <f>C25</f>
        <v>0</v>
      </c>
      <c r="E7" s="447">
        <f t="shared" ref="E7:E17" si="0">C7-D7</f>
        <v>0</v>
      </c>
      <c r="F7" s="178"/>
    </row>
    <row r="8" spans="2:6">
      <c r="B8" s="276">
        <v>3</v>
      </c>
      <c r="C8" s="276">
        <f>'6. ValueStreamMap'!D32</f>
        <v>0</v>
      </c>
      <c r="D8" s="283">
        <f>C25</f>
        <v>0</v>
      </c>
      <c r="E8" s="447">
        <f t="shared" si="0"/>
        <v>0</v>
      </c>
      <c r="F8" s="178"/>
    </row>
    <row r="9" spans="2:6">
      <c r="B9" s="276">
        <v>4</v>
      </c>
      <c r="C9" s="276">
        <f>'6. ValueStreamMap'!D33</f>
        <v>0</v>
      </c>
      <c r="D9" s="283">
        <f>C25</f>
        <v>0</v>
      </c>
      <c r="E9" s="447">
        <f t="shared" si="0"/>
        <v>0</v>
      </c>
      <c r="F9" s="178"/>
    </row>
    <row r="10" spans="2:6">
      <c r="B10" s="276">
        <v>5</v>
      </c>
      <c r="C10" s="276">
        <f>'6. ValueStreamMap'!D34</f>
        <v>0</v>
      </c>
      <c r="D10" s="283">
        <f>C25</f>
        <v>0</v>
      </c>
      <c r="E10" s="447">
        <f t="shared" si="0"/>
        <v>0</v>
      </c>
      <c r="F10" s="178"/>
    </row>
    <row r="11" spans="2:6">
      <c r="B11" s="276">
        <v>6</v>
      </c>
      <c r="C11" s="276">
        <f>'6. ValueStreamMap'!D35</f>
        <v>0</v>
      </c>
      <c r="D11" s="283">
        <f>C25</f>
        <v>0</v>
      </c>
      <c r="E11" s="447">
        <f t="shared" si="0"/>
        <v>0</v>
      </c>
      <c r="F11" s="178"/>
    </row>
    <row r="12" spans="2:6">
      <c r="B12" s="276">
        <v>7</v>
      </c>
      <c r="C12" s="276">
        <f>'6. ValueStreamMap'!D36</f>
        <v>0</v>
      </c>
      <c r="D12" s="283">
        <f>C25</f>
        <v>0</v>
      </c>
      <c r="E12" s="447">
        <f t="shared" si="0"/>
        <v>0</v>
      </c>
      <c r="F12" s="178"/>
    </row>
    <row r="13" spans="2:6">
      <c r="B13" s="276">
        <v>8</v>
      </c>
      <c r="C13" s="276">
        <f>'6. ValueStreamMap'!D37</f>
        <v>0</v>
      </c>
      <c r="D13" s="283">
        <f>C25</f>
        <v>0</v>
      </c>
      <c r="E13" s="447">
        <f t="shared" si="0"/>
        <v>0</v>
      </c>
      <c r="F13" s="178"/>
    </row>
    <row r="14" spans="2:6">
      <c r="B14" s="276">
        <v>9</v>
      </c>
      <c r="C14" s="276">
        <f>'6. ValueStreamMap'!D38</f>
        <v>0</v>
      </c>
      <c r="D14" s="283">
        <f>C25</f>
        <v>0</v>
      </c>
      <c r="E14" s="447">
        <f t="shared" si="0"/>
        <v>0</v>
      </c>
      <c r="F14" s="178"/>
    </row>
    <row r="15" spans="2:6">
      <c r="B15" s="276">
        <v>10</v>
      </c>
      <c r="C15" s="276">
        <f>'6. ValueStreamMap'!D39</f>
        <v>0</v>
      </c>
      <c r="D15" s="283">
        <f>C25</f>
        <v>0</v>
      </c>
      <c r="E15" s="447">
        <f t="shared" si="0"/>
        <v>0</v>
      </c>
      <c r="F15" s="178"/>
    </row>
    <row r="16" spans="2:6">
      <c r="B16" s="276">
        <v>11</v>
      </c>
      <c r="C16" s="276">
        <f>'6. ValueStreamMap'!D40</f>
        <v>0</v>
      </c>
      <c r="D16" s="283">
        <f>C25</f>
        <v>0</v>
      </c>
      <c r="E16" s="447">
        <f t="shared" si="0"/>
        <v>0</v>
      </c>
      <c r="F16" s="178"/>
    </row>
    <row r="17" spans="2:6" ht="13.5" thickBot="1">
      <c r="B17" s="277">
        <v>12</v>
      </c>
      <c r="C17" s="277">
        <f>'6. ValueStreamMap'!D41</f>
        <v>0</v>
      </c>
      <c r="D17" s="284">
        <f>C25</f>
        <v>0</v>
      </c>
      <c r="E17" s="448">
        <f t="shared" si="0"/>
        <v>0</v>
      </c>
      <c r="F17" s="178"/>
    </row>
    <row r="18" spans="2:6">
      <c r="B18" s="178"/>
      <c r="C18" s="178"/>
      <c r="D18" s="275"/>
      <c r="F18" s="178"/>
    </row>
    <row r="19" spans="2:6" ht="15.75" customHeight="1">
      <c r="B19" s="174" t="s">
        <v>94</v>
      </c>
      <c r="C19" s="179" t="s">
        <v>101</v>
      </c>
      <c r="D19" s="337">
        <f>'5. Checklist'!G15</f>
        <v>0</v>
      </c>
    </row>
    <row r="20" spans="2:6">
      <c r="C20" s="180" t="s">
        <v>95</v>
      </c>
      <c r="D20" s="337"/>
    </row>
    <row r="21" spans="2:6">
      <c r="D21" s="337"/>
    </row>
    <row r="22" spans="2:6" ht="14.25" customHeight="1">
      <c r="B22" s="181" t="s">
        <v>57</v>
      </c>
      <c r="C22" s="379">
        <f>'5. Checklist'!F15</f>
        <v>0</v>
      </c>
      <c r="D22" s="337">
        <f>'5. Checklist'!G15</f>
        <v>0</v>
      </c>
    </row>
    <row r="23" spans="2:6">
      <c r="C23" s="380">
        <f>'5. Checklist'!F14</f>
        <v>0</v>
      </c>
      <c r="D23" s="217"/>
    </row>
    <row r="24" spans="2:6">
      <c r="D24" s="217"/>
    </row>
    <row r="25" spans="2:6" ht="13.5" thickBot="1">
      <c r="B25" s="181" t="s">
        <v>57</v>
      </c>
      <c r="C25" s="281">
        <f>'5. Checklist'!F16</f>
        <v>0</v>
      </c>
      <c r="D25" s="217"/>
    </row>
    <row r="26" spans="2:6" ht="13.5" thickTop="1"/>
  </sheetData>
  <sheetProtection password="DF55" sheet="1" objects="1" scenarios="1"/>
  <mergeCells count="1">
    <mergeCell ref="E4:E5"/>
  </mergeCells>
  <phoneticPr fontId="2" type="noConversion"/>
  <conditionalFormatting sqref="C6:C17">
    <cfRule type="cellIs" dxfId="37" priority="1" stopIfTrue="1" operator="equal">
      <formula>0</formula>
    </cfRule>
    <cfRule type="cellIs" dxfId="36" priority="2" stopIfTrue="1" operator="notEqual">
      <formula>0</formula>
    </cfRule>
  </conditionalFormatting>
  <pageMargins left="0.74803149606299213" right="0.74803149606299213" top="0.98425196850393704" bottom="0.98425196850393704" header="0.51181102362204722" footer="0.51181102362204722"/>
  <pageSetup scale="85" orientation="portrait" r:id="rId1"/>
  <headerFooter alignWithMargins="0">
    <oddFooter>&amp;L&amp;F&amp;R&amp;A</oddFooter>
  </headerFooter>
  <drawing r:id="rId2"/>
</worksheet>
</file>

<file path=xl/worksheets/sheet15.xml><?xml version="1.0" encoding="utf-8"?>
<worksheet xmlns="http://schemas.openxmlformats.org/spreadsheetml/2006/main" xmlns:r="http://schemas.openxmlformats.org/officeDocument/2006/relationships">
  <sheetPr codeName="Sheet9" enableFormatConditionsCalculation="0">
    <tabColor indexed="15"/>
  </sheetPr>
  <dimension ref="A1:AO93"/>
  <sheetViews>
    <sheetView showGridLines="0" zoomScale="60" zoomScaleNormal="60" workbookViewId="0">
      <pane ySplit="7" topLeftCell="A8" activePane="bottomLeft" state="frozen"/>
      <selection activeCell="C1" sqref="C1"/>
      <selection pane="bottomLeft" activeCell="A2" sqref="A2"/>
    </sheetView>
  </sheetViews>
  <sheetFormatPr defaultColWidth="8" defaultRowHeight="12.75"/>
  <cols>
    <col min="1" max="1" width="1.375" style="109" customWidth="1"/>
    <col min="2" max="2" width="9.625" style="109" customWidth="1"/>
    <col min="3" max="3" width="2.625" style="109" customWidth="1"/>
    <col min="4" max="4" width="45.375" style="109" customWidth="1"/>
    <col min="5" max="5" width="51.125" style="109" customWidth="1"/>
    <col min="6" max="7" width="15.5" style="110" customWidth="1"/>
    <col min="8" max="8" width="16.375" style="110" customWidth="1"/>
    <col min="9" max="9" width="26.5" style="110" customWidth="1"/>
    <col min="10" max="10" width="11.25" style="110" customWidth="1"/>
    <col min="11" max="11" width="12.375" style="110" customWidth="1"/>
    <col min="12" max="12" width="14.375" style="110" customWidth="1"/>
    <col min="13" max="16384" width="8" style="109"/>
  </cols>
  <sheetData>
    <row r="1" spans="1:14" ht="5.25" customHeight="1" thickBot="1"/>
    <row r="2" spans="1:14" ht="24.75" customHeight="1">
      <c r="D2" s="111" t="s">
        <v>32</v>
      </c>
    </row>
    <row r="3" spans="1:14" ht="20.25" customHeight="1">
      <c r="D3" s="112" t="s">
        <v>33</v>
      </c>
      <c r="F3" s="651" t="s">
        <v>113</v>
      </c>
      <c r="G3" s="651"/>
      <c r="H3" s="651"/>
      <c r="I3" s="651"/>
      <c r="J3" s="651"/>
      <c r="K3" s="651"/>
    </row>
    <row r="4" spans="1:14" ht="20.100000000000001" customHeight="1">
      <c r="D4" s="112" t="s">
        <v>33</v>
      </c>
      <c r="F4" s="651"/>
      <c r="G4" s="651"/>
      <c r="H4" s="651"/>
      <c r="I4" s="651"/>
      <c r="J4" s="651"/>
      <c r="K4" s="651"/>
    </row>
    <row r="5" spans="1:14" ht="20.100000000000001" customHeight="1">
      <c r="D5" s="112" t="s">
        <v>33</v>
      </c>
      <c r="F5" s="651"/>
      <c r="G5" s="651"/>
      <c r="H5" s="651"/>
      <c r="I5" s="651"/>
      <c r="J5" s="651"/>
      <c r="K5" s="651"/>
    </row>
    <row r="6" spans="1:14" ht="20.100000000000001" customHeight="1" thickBot="1">
      <c r="D6" s="113" t="s">
        <v>33</v>
      </c>
    </row>
    <row r="7" spans="1:14" ht="48" customHeight="1" thickBot="1">
      <c r="A7" s="114"/>
      <c r="B7" s="225" t="s">
        <v>34</v>
      </c>
      <c r="C7" s="224" t="s">
        <v>35</v>
      </c>
      <c r="D7" s="219" t="s">
        <v>36</v>
      </c>
      <c r="E7" s="220" t="s">
        <v>37</v>
      </c>
      <c r="F7" s="220" t="s">
        <v>38</v>
      </c>
      <c r="G7" s="220" t="s">
        <v>39</v>
      </c>
      <c r="H7" s="220" t="s">
        <v>40</v>
      </c>
      <c r="I7" s="220" t="s">
        <v>114</v>
      </c>
      <c r="J7" s="220" t="s">
        <v>41</v>
      </c>
      <c r="K7" s="220" t="s">
        <v>42</v>
      </c>
      <c r="L7" s="221" t="s">
        <v>43</v>
      </c>
      <c r="N7" s="115" t="s">
        <v>44</v>
      </c>
    </row>
    <row r="8" spans="1:14" ht="28.5" customHeight="1">
      <c r="A8" s="124"/>
      <c r="B8" s="649"/>
      <c r="C8" s="116">
        <v>1</v>
      </c>
      <c r="D8" s="338" t="s">
        <v>208</v>
      </c>
      <c r="E8" s="338" t="s">
        <v>209</v>
      </c>
      <c r="F8" s="118" t="s">
        <v>45</v>
      </c>
      <c r="G8" s="119" t="s">
        <v>46</v>
      </c>
      <c r="H8" s="339" t="s">
        <v>49</v>
      </c>
      <c r="I8" s="340" t="s">
        <v>210</v>
      </c>
      <c r="J8" s="120">
        <v>39872</v>
      </c>
      <c r="K8" s="121">
        <v>0.1</v>
      </c>
      <c r="L8" s="122"/>
      <c r="N8" s="123" t="s">
        <v>44</v>
      </c>
    </row>
    <row r="9" spans="1:14" ht="28.5" customHeight="1">
      <c r="A9" s="124"/>
      <c r="B9" s="649"/>
      <c r="C9" s="125">
        <f t="shared" ref="C9:C42" si="0">C8+1</f>
        <v>2</v>
      </c>
      <c r="D9" s="126"/>
      <c r="E9" s="127"/>
      <c r="F9" s="128" t="s">
        <v>47</v>
      </c>
      <c r="G9" s="129" t="s">
        <v>48</v>
      </c>
      <c r="H9" s="130" t="s">
        <v>49</v>
      </c>
      <c r="I9" s="131"/>
      <c r="J9" s="132"/>
      <c r="K9" s="133"/>
      <c r="L9" s="122"/>
    </row>
    <row r="10" spans="1:14" ht="28.5" customHeight="1">
      <c r="A10" s="124"/>
      <c r="B10" s="649"/>
      <c r="C10" s="125">
        <f t="shared" si="0"/>
        <v>3</v>
      </c>
      <c r="D10" s="126"/>
      <c r="E10" s="127"/>
      <c r="F10" s="128" t="s">
        <v>45</v>
      </c>
      <c r="G10" s="129"/>
      <c r="H10" s="130"/>
      <c r="I10" s="131"/>
      <c r="J10" s="132"/>
      <c r="K10" s="133"/>
      <c r="L10" s="122"/>
    </row>
    <row r="11" spans="1:14" ht="28.5" customHeight="1">
      <c r="B11" s="650"/>
      <c r="C11" s="125">
        <f t="shared" si="0"/>
        <v>4</v>
      </c>
      <c r="D11" s="126"/>
      <c r="E11" s="134"/>
      <c r="F11" s="128" t="s">
        <v>44</v>
      </c>
      <c r="G11" s="129"/>
      <c r="H11" s="130"/>
      <c r="I11" s="135"/>
      <c r="J11" s="136"/>
      <c r="K11" s="133"/>
      <c r="L11" s="122"/>
    </row>
    <row r="12" spans="1:14" ht="28.5" customHeight="1">
      <c r="B12" s="648"/>
      <c r="C12" s="125">
        <f t="shared" si="0"/>
        <v>5</v>
      </c>
      <c r="D12" s="126"/>
      <c r="E12" s="127"/>
      <c r="F12" s="128" t="s">
        <v>44</v>
      </c>
      <c r="G12" s="129"/>
      <c r="H12" s="130"/>
      <c r="I12" s="126"/>
      <c r="J12" s="137"/>
      <c r="K12" s="133"/>
      <c r="L12" s="122"/>
    </row>
    <row r="13" spans="1:14" ht="28.5" customHeight="1">
      <c r="B13" s="649"/>
      <c r="C13" s="125">
        <f t="shared" si="0"/>
        <v>6</v>
      </c>
      <c r="D13" s="126"/>
      <c r="E13" s="127"/>
      <c r="F13" s="128"/>
      <c r="G13" s="129"/>
      <c r="H13" s="130"/>
      <c r="I13" s="131"/>
      <c r="J13" s="132"/>
      <c r="K13" s="133"/>
      <c r="L13" s="122"/>
    </row>
    <row r="14" spans="1:14" ht="28.5" customHeight="1">
      <c r="B14" s="649"/>
      <c r="C14" s="125">
        <f t="shared" si="0"/>
        <v>7</v>
      </c>
      <c r="D14" s="126"/>
      <c r="E14" s="127"/>
      <c r="F14" s="128"/>
      <c r="G14" s="129"/>
      <c r="H14" s="130"/>
      <c r="I14" s="131"/>
      <c r="J14" s="132"/>
      <c r="K14" s="133"/>
      <c r="L14" s="122"/>
    </row>
    <row r="15" spans="1:14" ht="28.5" customHeight="1">
      <c r="B15" s="650"/>
      <c r="C15" s="125">
        <f t="shared" si="0"/>
        <v>8</v>
      </c>
      <c r="D15" s="126"/>
      <c r="E15" s="127"/>
      <c r="F15" s="128"/>
      <c r="G15" s="129"/>
      <c r="H15" s="130"/>
      <c r="I15" s="131"/>
      <c r="J15" s="132"/>
      <c r="K15" s="133"/>
      <c r="L15" s="122"/>
    </row>
    <row r="16" spans="1:14" ht="28.5" customHeight="1">
      <c r="B16" s="648"/>
      <c r="C16" s="125">
        <f t="shared" si="0"/>
        <v>9</v>
      </c>
      <c r="D16" s="126"/>
      <c r="E16" s="127"/>
      <c r="F16" s="128"/>
      <c r="G16" s="129"/>
      <c r="H16" s="130"/>
      <c r="I16" s="131"/>
      <c r="J16" s="132"/>
      <c r="K16" s="133"/>
      <c r="L16" s="122"/>
    </row>
    <row r="17" spans="2:12" ht="28.5" customHeight="1">
      <c r="B17" s="649"/>
      <c r="C17" s="125">
        <f t="shared" si="0"/>
        <v>10</v>
      </c>
      <c r="D17" s="126"/>
      <c r="E17" s="127"/>
      <c r="F17" s="128"/>
      <c r="G17" s="129"/>
      <c r="H17" s="130"/>
      <c r="I17" s="131"/>
      <c r="J17" s="132"/>
      <c r="K17" s="133"/>
      <c r="L17" s="122"/>
    </row>
    <row r="18" spans="2:12" ht="28.5" customHeight="1">
      <c r="B18" s="649"/>
      <c r="C18" s="125">
        <f t="shared" si="0"/>
        <v>11</v>
      </c>
      <c r="D18" s="126"/>
      <c r="E18" s="127"/>
      <c r="F18" s="128"/>
      <c r="G18" s="129"/>
      <c r="H18" s="130"/>
      <c r="I18" s="131"/>
      <c r="J18" s="132"/>
      <c r="K18" s="133"/>
      <c r="L18" s="122"/>
    </row>
    <row r="19" spans="2:12" ht="28.5" customHeight="1">
      <c r="B19" s="650"/>
      <c r="C19" s="125">
        <f t="shared" si="0"/>
        <v>12</v>
      </c>
      <c r="D19" s="126"/>
      <c r="E19" s="127"/>
      <c r="F19" s="128"/>
      <c r="G19" s="129"/>
      <c r="H19" s="130"/>
      <c r="I19" s="131"/>
      <c r="J19" s="132"/>
      <c r="K19" s="133"/>
      <c r="L19" s="122"/>
    </row>
    <row r="20" spans="2:12" ht="28.5" customHeight="1">
      <c r="B20" s="648"/>
      <c r="C20" s="125">
        <f t="shared" si="0"/>
        <v>13</v>
      </c>
      <c r="D20" s="126"/>
      <c r="E20" s="127"/>
      <c r="F20" s="128"/>
      <c r="G20" s="129"/>
      <c r="H20" s="130"/>
      <c r="I20" s="131"/>
      <c r="J20" s="132"/>
      <c r="K20" s="133"/>
      <c r="L20" s="122"/>
    </row>
    <row r="21" spans="2:12" ht="28.5" customHeight="1">
      <c r="B21" s="649"/>
      <c r="C21" s="125">
        <f t="shared" si="0"/>
        <v>14</v>
      </c>
      <c r="D21" s="126"/>
      <c r="E21" s="127"/>
      <c r="F21" s="128"/>
      <c r="G21" s="129"/>
      <c r="H21" s="130"/>
      <c r="I21" s="138"/>
      <c r="J21" s="132"/>
      <c r="K21" s="133"/>
      <c r="L21" s="122"/>
    </row>
    <row r="22" spans="2:12" ht="28.5" customHeight="1">
      <c r="B22" s="649"/>
      <c r="C22" s="125">
        <f t="shared" si="0"/>
        <v>15</v>
      </c>
      <c r="D22" s="126"/>
      <c r="E22" s="127"/>
      <c r="F22" s="128"/>
      <c r="G22" s="129"/>
      <c r="H22" s="130"/>
      <c r="I22" s="131"/>
      <c r="J22" s="132"/>
      <c r="K22" s="133"/>
      <c r="L22" s="122"/>
    </row>
    <row r="23" spans="2:12" ht="28.5" customHeight="1">
      <c r="B23" s="650"/>
      <c r="C23" s="125">
        <f t="shared" si="0"/>
        <v>16</v>
      </c>
      <c r="D23" s="126"/>
      <c r="E23" s="127"/>
      <c r="F23" s="128"/>
      <c r="G23" s="129"/>
      <c r="H23" s="130"/>
      <c r="I23" s="131"/>
      <c r="J23" s="132"/>
      <c r="K23" s="133"/>
      <c r="L23" s="122"/>
    </row>
    <row r="24" spans="2:12" ht="28.5" customHeight="1">
      <c r="B24" s="648"/>
      <c r="C24" s="125">
        <f t="shared" si="0"/>
        <v>17</v>
      </c>
      <c r="D24" s="126"/>
      <c r="E24" s="127"/>
      <c r="F24" s="128"/>
      <c r="G24" s="129"/>
      <c r="H24" s="130"/>
      <c r="I24" s="126"/>
      <c r="J24" s="137"/>
      <c r="K24" s="133"/>
      <c r="L24" s="122"/>
    </row>
    <row r="25" spans="2:12" ht="28.5" customHeight="1">
      <c r="B25" s="649"/>
      <c r="C25" s="125">
        <f t="shared" si="0"/>
        <v>18</v>
      </c>
      <c r="D25" s="126"/>
      <c r="E25" s="139"/>
      <c r="F25" s="128"/>
      <c r="G25" s="129"/>
      <c r="H25" s="130"/>
      <c r="I25" s="117"/>
      <c r="J25" s="140"/>
      <c r="K25" s="133"/>
      <c r="L25" s="122"/>
    </row>
    <row r="26" spans="2:12" ht="28.5" customHeight="1">
      <c r="B26" s="649"/>
      <c r="C26" s="125">
        <f t="shared" si="0"/>
        <v>19</v>
      </c>
      <c r="D26" s="126"/>
      <c r="E26" s="127"/>
      <c r="F26" s="128"/>
      <c r="G26" s="129"/>
      <c r="H26" s="130"/>
      <c r="I26" s="131"/>
      <c r="J26" s="132"/>
      <c r="K26" s="133"/>
      <c r="L26" s="122"/>
    </row>
    <row r="27" spans="2:12" ht="28.5" customHeight="1">
      <c r="B27" s="650"/>
      <c r="C27" s="125">
        <f t="shared" si="0"/>
        <v>20</v>
      </c>
      <c r="D27" s="126"/>
      <c r="E27" s="127"/>
      <c r="F27" s="128"/>
      <c r="G27" s="129"/>
      <c r="H27" s="130"/>
      <c r="I27" s="131"/>
      <c r="J27" s="132"/>
      <c r="K27" s="133"/>
      <c r="L27" s="122"/>
    </row>
    <row r="28" spans="2:12" ht="28.5" customHeight="1">
      <c r="B28" s="648"/>
      <c r="C28" s="125">
        <f t="shared" si="0"/>
        <v>21</v>
      </c>
      <c r="D28" s="126"/>
      <c r="E28" s="127"/>
      <c r="F28" s="128"/>
      <c r="G28" s="129"/>
      <c r="H28" s="130"/>
      <c r="I28" s="131"/>
      <c r="J28" s="132"/>
      <c r="K28" s="133"/>
      <c r="L28" s="122"/>
    </row>
    <row r="29" spans="2:12" ht="28.5" customHeight="1">
      <c r="B29" s="649"/>
      <c r="C29" s="125">
        <f t="shared" si="0"/>
        <v>22</v>
      </c>
      <c r="D29" s="126"/>
      <c r="E29" s="127"/>
      <c r="F29" s="128"/>
      <c r="G29" s="129"/>
      <c r="H29" s="130"/>
      <c r="I29" s="131"/>
      <c r="J29" s="132"/>
      <c r="K29" s="133"/>
      <c r="L29" s="122"/>
    </row>
    <row r="30" spans="2:12" ht="28.5" customHeight="1">
      <c r="B30" s="649"/>
      <c r="C30" s="125">
        <f t="shared" si="0"/>
        <v>23</v>
      </c>
      <c r="D30" s="126"/>
      <c r="E30" s="127"/>
      <c r="F30" s="128"/>
      <c r="G30" s="129"/>
      <c r="H30" s="130"/>
      <c r="I30" s="131"/>
      <c r="J30" s="132"/>
      <c r="K30" s="133"/>
      <c r="L30" s="122"/>
    </row>
    <row r="31" spans="2:12" ht="28.5" customHeight="1">
      <c r="B31" s="650"/>
      <c r="C31" s="125">
        <f t="shared" si="0"/>
        <v>24</v>
      </c>
      <c r="D31" s="126"/>
      <c r="E31" s="127"/>
      <c r="F31" s="128"/>
      <c r="G31" s="129"/>
      <c r="H31" s="130"/>
      <c r="I31" s="131"/>
      <c r="J31" s="132"/>
      <c r="K31" s="133"/>
      <c r="L31" s="122"/>
    </row>
    <row r="32" spans="2:12" ht="28.5" customHeight="1">
      <c r="B32" s="648"/>
      <c r="C32" s="125">
        <f t="shared" si="0"/>
        <v>25</v>
      </c>
      <c r="D32" s="126"/>
      <c r="E32" s="127"/>
      <c r="F32" s="128"/>
      <c r="G32" s="129"/>
      <c r="H32" s="130"/>
      <c r="I32" s="131"/>
      <c r="J32" s="132"/>
      <c r="K32" s="133"/>
      <c r="L32" s="122"/>
    </row>
    <row r="33" spans="2:12" ht="28.5" customHeight="1">
      <c r="B33" s="649"/>
      <c r="C33" s="125">
        <f t="shared" si="0"/>
        <v>26</v>
      </c>
      <c r="D33" s="126"/>
      <c r="E33" s="127"/>
      <c r="F33" s="128"/>
      <c r="G33" s="129"/>
      <c r="H33" s="130"/>
      <c r="I33" s="131"/>
      <c r="J33" s="132"/>
      <c r="K33" s="133"/>
      <c r="L33" s="122"/>
    </row>
    <row r="34" spans="2:12" ht="28.5" customHeight="1">
      <c r="B34" s="649"/>
      <c r="C34" s="125">
        <f t="shared" si="0"/>
        <v>27</v>
      </c>
      <c r="D34" s="126"/>
      <c r="E34" s="127"/>
      <c r="F34" s="128"/>
      <c r="G34" s="129"/>
      <c r="H34" s="130"/>
      <c r="I34" s="131"/>
      <c r="J34" s="132"/>
      <c r="K34" s="133"/>
      <c r="L34" s="122"/>
    </row>
    <row r="35" spans="2:12" ht="28.5" customHeight="1">
      <c r="B35" s="650"/>
      <c r="C35" s="125">
        <f t="shared" si="0"/>
        <v>28</v>
      </c>
      <c r="D35" s="126"/>
      <c r="E35" s="127"/>
      <c r="F35" s="128"/>
      <c r="G35" s="129"/>
      <c r="H35" s="130"/>
      <c r="I35" s="131"/>
      <c r="J35" s="132"/>
      <c r="K35" s="133"/>
      <c r="L35" s="122"/>
    </row>
    <row r="36" spans="2:12" ht="28.5" customHeight="1">
      <c r="B36" s="648"/>
      <c r="C36" s="125">
        <f t="shared" si="0"/>
        <v>29</v>
      </c>
      <c r="D36" s="126"/>
      <c r="E36" s="127"/>
      <c r="F36" s="128"/>
      <c r="G36" s="129"/>
      <c r="H36" s="130"/>
      <c r="I36" s="131"/>
      <c r="J36" s="132"/>
      <c r="K36" s="133"/>
      <c r="L36" s="122"/>
    </row>
    <row r="37" spans="2:12" ht="28.5" customHeight="1">
      <c r="B37" s="649"/>
      <c r="C37" s="125">
        <f t="shared" si="0"/>
        <v>30</v>
      </c>
      <c r="D37" s="126"/>
      <c r="E37" s="127"/>
      <c r="F37" s="128"/>
      <c r="G37" s="129"/>
      <c r="H37" s="130"/>
      <c r="I37" s="131"/>
      <c r="J37" s="132"/>
      <c r="K37" s="133"/>
      <c r="L37" s="122"/>
    </row>
    <row r="38" spans="2:12" ht="28.5" customHeight="1">
      <c r="B38" s="649"/>
      <c r="C38" s="125">
        <f t="shared" si="0"/>
        <v>31</v>
      </c>
      <c r="D38" s="126"/>
      <c r="E38" s="127"/>
      <c r="F38" s="128"/>
      <c r="G38" s="129"/>
      <c r="H38" s="130"/>
      <c r="I38" s="131"/>
      <c r="J38" s="132"/>
      <c r="K38" s="133"/>
      <c r="L38" s="122"/>
    </row>
    <row r="39" spans="2:12" ht="28.5" customHeight="1">
      <c r="B39" s="650"/>
      <c r="C39" s="125">
        <f t="shared" si="0"/>
        <v>32</v>
      </c>
      <c r="D39" s="126"/>
      <c r="E39" s="127"/>
      <c r="F39" s="128"/>
      <c r="G39" s="129"/>
      <c r="H39" s="130"/>
      <c r="I39" s="131"/>
      <c r="J39" s="132"/>
      <c r="K39" s="133"/>
      <c r="L39" s="122"/>
    </row>
    <row r="40" spans="2:12" ht="29.25" customHeight="1">
      <c r="B40" s="648"/>
      <c r="C40" s="125">
        <f t="shared" si="0"/>
        <v>33</v>
      </c>
      <c r="D40" s="126"/>
      <c r="E40" s="127"/>
      <c r="F40" s="128"/>
      <c r="G40" s="129"/>
      <c r="H40" s="130"/>
      <c r="I40" s="131"/>
      <c r="J40" s="132"/>
      <c r="K40" s="133"/>
      <c r="L40" s="122"/>
    </row>
    <row r="41" spans="2:12" ht="29.25" customHeight="1">
      <c r="B41" s="649"/>
      <c r="C41" s="125">
        <f t="shared" si="0"/>
        <v>34</v>
      </c>
      <c r="D41" s="126"/>
      <c r="E41" s="127"/>
      <c r="F41" s="128"/>
      <c r="G41" s="129"/>
      <c r="H41" s="130"/>
      <c r="I41" s="131"/>
      <c r="J41" s="132"/>
      <c r="K41" s="133"/>
      <c r="L41" s="122"/>
    </row>
    <row r="42" spans="2:12" ht="29.25" customHeight="1">
      <c r="B42" s="649"/>
      <c r="C42" s="125">
        <f t="shared" si="0"/>
        <v>35</v>
      </c>
      <c r="D42" s="126"/>
      <c r="E42" s="127"/>
      <c r="F42" s="128"/>
      <c r="G42" s="129"/>
      <c r="H42" s="130"/>
      <c r="I42" s="131"/>
      <c r="J42" s="132"/>
      <c r="K42" s="133"/>
      <c r="L42" s="122"/>
    </row>
    <row r="43" spans="2:12" ht="29.25" customHeight="1">
      <c r="B43" s="650"/>
      <c r="C43" s="141">
        <v>36</v>
      </c>
      <c r="D43" s="135"/>
      <c r="E43" s="134"/>
      <c r="F43" s="142"/>
      <c r="G43" s="143"/>
      <c r="H43" s="144"/>
      <c r="I43" s="145"/>
      <c r="J43" s="146"/>
      <c r="K43" s="147"/>
      <c r="L43" s="122"/>
    </row>
    <row r="44" spans="2:12" ht="29.25" customHeight="1">
      <c r="B44" s="648"/>
      <c r="C44" s="141">
        <v>37</v>
      </c>
      <c r="D44" s="135"/>
      <c r="E44" s="134"/>
      <c r="F44" s="142"/>
      <c r="G44" s="143"/>
      <c r="H44" s="144"/>
      <c r="I44" s="145"/>
      <c r="J44" s="146"/>
      <c r="K44" s="147"/>
      <c r="L44" s="122"/>
    </row>
    <row r="45" spans="2:12" ht="29.25" customHeight="1">
      <c r="B45" s="649"/>
      <c r="C45" s="141">
        <v>38</v>
      </c>
      <c r="D45" s="135"/>
      <c r="E45" s="134"/>
      <c r="F45" s="142"/>
      <c r="G45" s="143"/>
      <c r="H45" s="144"/>
      <c r="I45" s="145"/>
      <c r="J45" s="146"/>
      <c r="K45" s="147"/>
      <c r="L45" s="122"/>
    </row>
    <row r="46" spans="2:12" ht="29.25" customHeight="1">
      <c r="B46" s="649"/>
      <c r="C46" s="141">
        <v>39</v>
      </c>
      <c r="D46" s="135"/>
      <c r="E46" s="134"/>
      <c r="F46" s="142"/>
      <c r="G46" s="143"/>
      <c r="H46" s="144"/>
      <c r="I46" s="145"/>
      <c r="J46" s="146"/>
      <c r="K46" s="147"/>
      <c r="L46" s="122"/>
    </row>
    <row r="47" spans="2:12" ht="29.25" customHeight="1">
      <c r="B47" s="650"/>
      <c r="C47" s="141">
        <v>40</v>
      </c>
      <c r="D47" s="135"/>
      <c r="E47" s="134"/>
      <c r="F47" s="142"/>
      <c r="G47" s="143"/>
      <c r="H47" s="144"/>
      <c r="I47" s="145"/>
      <c r="J47" s="146"/>
      <c r="K47" s="147"/>
      <c r="L47" s="122"/>
    </row>
    <row r="48" spans="2:12" ht="29.25" customHeight="1">
      <c r="B48" s="648"/>
      <c r="C48" s="141">
        <v>41</v>
      </c>
      <c r="D48" s="135"/>
      <c r="E48" s="134"/>
      <c r="F48" s="142"/>
      <c r="G48" s="143"/>
      <c r="H48" s="144"/>
      <c r="I48" s="145"/>
      <c r="J48" s="146"/>
      <c r="K48" s="147"/>
      <c r="L48" s="122"/>
    </row>
    <row r="49" spans="2:12" ht="29.25" customHeight="1">
      <c r="B49" s="649"/>
      <c r="C49" s="141">
        <v>42</v>
      </c>
      <c r="D49" s="135"/>
      <c r="E49" s="134"/>
      <c r="F49" s="142"/>
      <c r="G49" s="143"/>
      <c r="H49" s="144"/>
      <c r="I49" s="145"/>
      <c r="J49" s="146"/>
      <c r="K49" s="147"/>
      <c r="L49" s="122"/>
    </row>
    <row r="50" spans="2:12" ht="29.25" customHeight="1">
      <c r="B50" s="649"/>
      <c r="C50" s="141">
        <v>43</v>
      </c>
      <c r="D50" s="135"/>
      <c r="E50" s="134"/>
      <c r="F50" s="142"/>
      <c r="G50" s="143"/>
      <c r="H50" s="144"/>
      <c r="I50" s="145"/>
      <c r="J50" s="146"/>
      <c r="K50" s="147"/>
      <c r="L50" s="122"/>
    </row>
    <row r="51" spans="2:12" ht="29.25" customHeight="1">
      <c r="B51" s="650"/>
      <c r="C51" s="141">
        <v>44</v>
      </c>
      <c r="D51" s="135"/>
      <c r="E51" s="134"/>
      <c r="F51" s="142"/>
      <c r="G51" s="143"/>
      <c r="H51" s="144"/>
      <c r="I51" s="145"/>
      <c r="J51" s="146"/>
      <c r="K51" s="147"/>
      <c r="L51" s="122"/>
    </row>
    <row r="52" spans="2:12" ht="29.25" customHeight="1">
      <c r="B52" s="222"/>
      <c r="C52" s="141">
        <v>45</v>
      </c>
      <c r="D52" s="135"/>
      <c r="E52" s="134"/>
      <c r="F52" s="142"/>
      <c r="G52" s="143"/>
      <c r="H52" s="144"/>
      <c r="I52" s="145"/>
      <c r="J52" s="146"/>
      <c r="K52" s="147"/>
      <c r="L52" s="122"/>
    </row>
    <row r="53" spans="2:12" ht="29.25" customHeight="1">
      <c r="B53" s="222"/>
      <c r="C53" s="141">
        <v>46</v>
      </c>
      <c r="D53" s="135"/>
      <c r="E53" s="134"/>
      <c r="F53" s="142"/>
      <c r="G53" s="143"/>
      <c r="H53" s="144"/>
      <c r="I53" s="145"/>
      <c r="J53" s="146"/>
      <c r="K53" s="147"/>
      <c r="L53" s="122"/>
    </row>
    <row r="54" spans="2:12" ht="29.25" customHeight="1">
      <c r="B54" s="222"/>
      <c r="C54" s="141">
        <v>47</v>
      </c>
      <c r="D54" s="135"/>
      <c r="E54" s="134"/>
      <c r="F54" s="142"/>
      <c r="G54" s="143"/>
      <c r="H54" s="144"/>
      <c r="I54" s="145"/>
      <c r="J54" s="146"/>
      <c r="K54" s="147"/>
      <c r="L54" s="122"/>
    </row>
    <row r="55" spans="2:12" ht="29.25" customHeight="1" thickBot="1">
      <c r="B55" s="223"/>
      <c r="C55" s="148">
        <v>48</v>
      </c>
      <c r="D55" s="149"/>
      <c r="E55" s="150"/>
      <c r="F55" s="151"/>
      <c r="G55" s="152"/>
      <c r="H55" s="153"/>
      <c r="I55" s="154"/>
      <c r="J55" s="155"/>
      <c r="K55" s="156"/>
      <c r="L55" s="157"/>
    </row>
    <row r="56" spans="2:12" ht="29.25" customHeight="1">
      <c r="B56" s="158"/>
      <c r="C56" s="159"/>
      <c r="D56" s="124"/>
      <c r="E56" s="160"/>
      <c r="F56" s="161"/>
      <c r="G56" s="161"/>
      <c r="H56" s="161"/>
      <c r="I56" s="161"/>
      <c r="J56" s="162"/>
      <c r="K56" s="163"/>
      <c r="L56" s="162"/>
    </row>
    <row r="57" spans="2:12" ht="29.25" customHeight="1">
      <c r="B57" s="158"/>
      <c r="C57" s="159"/>
      <c r="D57" s="124"/>
      <c r="E57" s="160"/>
      <c r="F57" s="161"/>
      <c r="G57" s="161"/>
      <c r="H57" s="161"/>
      <c r="I57" s="161"/>
      <c r="J57" s="162"/>
      <c r="K57" s="163"/>
      <c r="L57" s="162"/>
    </row>
    <row r="58" spans="2:12" ht="29.25" customHeight="1">
      <c r="B58" s="158"/>
      <c r="C58" s="159"/>
      <c r="D58" s="124"/>
      <c r="E58" s="160"/>
      <c r="F58" s="161"/>
      <c r="G58" s="161"/>
      <c r="H58" s="161"/>
      <c r="I58" s="161"/>
      <c r="J58" s="162"/>
      <c r="K58" s="163"/>
      <c r="L58" s="162"/>
    </row>
    <row r="59" spans="2:12" ht="29.25" customHeight="1">
      <c r="B59" s="158"/>
      <c r="C59" s="159"/>
      <c r="D59" s="124"/>
      <c r="E59" s="160"/>
      <c r="F59" s="161"/>
      <c r="G59" s="161"/>
      <c r="H59" s="161"/>
      <c r="I59" s="161"/>
      <c r="J59" s="162"/>
      <c r="K59" s="163"/>
      <c r="L59" s="162"/>
    </row>
    <row r="60" spans="2:12" ht="29.25" customHeight="1">
      <c r="B60" s="158"/>
      <c r="C60" s="159"/>
      <c r="D60" s="124"/>
      <c r="E60" s="160"/>
      <c r="F60" s="161"/>
      <c r="G60" s="161"/>
      <c r="H60" s="161"/>
      <c r="I60" s="161"/>
      <c r="J60" s="162"/>
      <c r="K60" s="163"/>
      <c r="L60" s="162"/>
    </row>
    <row r="61" spans="2:12" ht="29.25" customHeight="1">
      <c r="B61" s="158"/>
      <c r="C61" s="159"/>
      <c r="D61" s="124"/>
      <c r="E61" s="160"/>
      <c r="F61" s="161"/>
      <c r="G61" s="161"/>
      <c r="H61" s="161"/>
      <c r="I61" s="161"/>
      <c r="J61" s="162"/>
      <c r="K61" s="163"/>
      <c r="L61" s="162"/>
    </row>
    <row r="62" spans="2:12" ht="29.25" customHeight="1">
      <c r="B62" s="158"/>
      <c r="C62" s="159"/>
      <c r="D62" s="124"/>
      <c r="E62" s="160"/>
      <c r="F62" s="161"/>
      <c r="G62" s="161"/>
      <c r="H62" s="161"/>
      <c r="I62" s="161"/>
      <c r="J62" s="162"/>
      <c r="K62" s="163"/>
      <c r="L62" s="162"/>
    </row>
    <row r="63" spans="2:12" ht="29.25" customHeight="1">
      <c r="B63" s="158"/>
      <c r="C63" s="159"/>
      <c r="D63" s="124"/>
      <c r="E63" s="160"/>
      <c r="F63" s="161"/>
      <c r="G63" s="161"/>
      <c r="H63" s="161"/>
      <c r="I63" s="161"/>
      <c r="J63" s="162"/>
      <c r="K63" s="163"/>
      <c r="L63" s="162"/>
    </row>
    <row r="64" spans="2:12" ht="29.25" customHeight="1">
      <c r="B64" s="158"/>
      <c r="C64" s="159"/>
      <c r="D64" s="124"/>
      <c r="E64" s="160"/>
      <c r="F64" s="161"/>
      <c r="G64" s="161"/>
      <c r="H64" s="161"/>
      <c r="I64" s="161"/>
      <c r="J64" s="162"/>
      <c r="K64" s="163"/>
      <c r="L64" s="162"/>
    </row>
    <row r="65" spans="2:41" ht="29.25" customHeight="1">
      <c r="B65" s="158"/>
      <c r="C65" s="159"/>
      <c r="D65" s="124"/>
      <c r="E65" s="160"/>
      <c r="F65" s="161"/>
      <c r="G65" s="161"/>
      <c r="H65" s="161"/>
      <c r="I65" s="161"/>
      <c r="J65" s="162"/>
      <c r="K65" s="163"/>
      <c r="L65" s="162"/>
    </row>
    <row r="66" spans="2:41" ht="29.25" customHeight="1">
      <c r="B66" s="158"/>
      <c r="C66" s="159"/>
      <c r="D66" s="124"/>
      <c r="E66" s="160"/>
      <c r="F66" s="161"/>
      <c r="G66" s="161"/>
      <c r="H66" s="161"/>
      <c r="I66" s="161"/>
      <c r="J66" s="162"/>
      <c r="K66" s="163"/>
      <c r="L66" s="162"/>
    </row>
    <row r="67" spans="2:41" ht="29.25" customHeight="1">
      <c r="B67" s="158"/>
      <c r="C67" s="159"/>
      <c r="D67" s="124"/>
      <c r="E67" s="160"/>
      <c r="F67" s="161"/>
      <c r="G67" s="161"/>
      <c r="H67" s="161"/>
      <c r="I67" s="161"/>
      <c r="J67" s="162"/>
      <c r="K67" s="163"/>
      <c r="L67" s="162"/>
    </row>
    <row r="68" spans="2:41" ht="29.25" customHeight="1">
      <c r="B68" s="158"/>
      <c r="C68" s="159"/>
      <c r="D68" s="124"/>
      <c r="E68" s="160"/>
      <c r="F68" s="161"/>
      <c r="G68" s="161"/>
      <c r="H68" s="161"/>
      <c r="I68" s="161"/>
      <c r="J68" s="162"/>
      <c r="K68" s="163"/>
      <c r="L68" s="162"/>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row>
    <row r="69" spans="2:41" ht="29.25" customHeight="1">
      <c r="B69" s="158"/>
      <c r="C69" s="159"/>
      <c r="D69" s="124"/>
      <c r="E69" s="160"/>
      <c r="F69" s="161"/>
      <c r="G69" s="161"/>
      <c r="H69" s="161"/>
      <c r="I69" s="161"/>
      <c r="J69" s="162"/>
      <c r="K69" s="163"/>
      <c r="L69" s="162"/>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row>
    <row r="70" spans="2:41" ht="29.25" customHeight="1">
      <c r="B70" s="158"/>
      <c r="C70" s="159"/>
      <c r="D70" s="124"/>
      <c r="E70" s="160"/>
      <c r="F70" s="161"/>
      <c r="G70" s="161"/>
      <c r="H70" s="161"/>
      <c r="I70" s="161"/>
      <c r="J70" s="162"/>
      <c r="K70" s="163"/>
      <c r="L70" s="162"/>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row>
    <row r="71" spans="2:41" ht="29.25" customHeight="1">
      <c r="B71" s="158"/>
      <c r="C71" s="159"/>
      <c r="D71" s="124"/>
      <c r="E71" s="160"/>
      <c r="F71" s="161"/>
      <c r="G71" s="161"/>
      <c r="H71" s="161"/>
      <c r="I71" s="161"/>
      <c r="J71" s="162"/>
      <c r="K71" s="163"/>
      <c r="L71" s="162"/>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row>
    <row r="72" spans="2:41" ht="29.25" customHeight="1">
      <c r="B72" s="164"/>
      <c r="C72" s="164"/>
      <c r="D72" s="124"/>
      <c r="E72" s="124"/>
      <c r="F72" s="161"/>
      <c r="G72" s="161"/>
      <c r="H72" s="161"/>
      <c r="I72" s="161"/>
      <c r="J72" s="161"/>
      <c r="K72" s="161"/>
      <c r="L72" s="161"/>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row>
    <row r="73" spans="2:41" ht="29.25" customHeight="1">
      <c r="B73" s="164"/>
      <c r="C73" s="164"/>
      <c r="D73" s="124"/>
      <c r="E73" s="124"/>
      <c r="F73" s="161"/>
      <c r="G73" s="161"/>
      <c r="H73" s="161"/>
      <c r="I73" s="161"/>
      <c r="J73" s="161"/>
      <c r="K73" s="161"/>
      <c r="L73" s="161"/>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row>
    <row r="74" spans="2:41" ht="29.25" customHeight="1">
      <c r="B74" s="164"/>
      <c r="C74" s="164"/>
      <c r="D74" s="124"/>
      <c r="E74" s="124"/>
      <c r="F74" s="161"/>
      <c r="G74" s="161"/>
      <c r="H74" s="161"/>
      <c r="I74" s="161"/>
      <c r="J74" s="161"/>
      <c r="K74" s="161"/>
      <c r="L74" s="161"/>
    </row>
    <row r="75" spans="2:41">
      <c r="B75" s="164"/>
      <c r="C75" s="164"/>
      <c r="D75" s="124"/>
      <c r="E75" s="124"/>
      <c r="F75" s="161"/>
      <c r="G75" s="161"/>
      <c r="H75" s="161"/>
      <c r="I75" s="161"/>
      <c r="J75" s="161"/>
      <c r="K75" s="161"/>
      <c r="L75" s="161"/>
    </row>
    <row r="76" spans="2:41">
      <c r="B76" s="164"/>
      <c r="C76" s="164"/>
      <c r="D76" s="124"/>
      <c r="E76" s="124"/>
      <c r="F76" s="161"/>
      <c r="G76" s="161"/>
      <c r="H76" s="161"/>
      <c r="I76" s="161"/>
      <c r="J76" s="161"/>
      <c r="K76" s="161"/>
      <c r="L76" s="161"/>
    </row>
    <row r="77" spans="2:41">
      <c r="B77" s="164"/>
      <c r="C77" s="164"/>
      <c r="D77" s="124"/>
      <c r="E77" s="124"/>
      <c r="F77" s="161"/>
      <c r="G77" s="161"/>
      <c r="H77" s="161"/>
      <c r="I77" s="161"/>
      <c r="J77" s="161"/>
      <c r="K77" s="161"/>
      <c r="L77" s="161"/>
    </row>
    <row r="78" spans="2:41">
      <c r="B78" s="164"/>
      <c r="C78" s="164"/>
      <c r="D78" s="124"/>
      <c r="E78" s="124"/>
      <c r="F78" s="161"/>
      <c r="G78" s="161"/>
      <c r="H78" s="161"/>
      <c r="I78" s="161"/>
      <c r="J78" s="161"/>
      <c r="K78" s="161"/>
      <c r="L78" s="161"/>
    </row>
    <row r="79" spans="2:41">
      <c r="B79" s="164"/>
      <c r="C79" s="164"/>
      <c r="D79" s="124"/>
      <c r="E79" s="124"/>
      <c r="F79" s="161"/>
      <c r="G79" s="161"/>
      <c r="H79" s="161"/>
      <c r="I79" s="161"/>
      <c r="J79" s="161"/>
      <c r="K79" s="161"/>
      <c r="L79" s="161"/>
    </row>
    <row r="80" spans="2:41">
      <c r="B80" s="164"/>
      <c r="C80" s="164"/>
      <c r="D80" s="124"/>
      <c r="E80" s="124"/>
      <c r="F80" s="161"/>
      <c r="G80" s="161"/>
      <c r="H80" s="161"/>
      <c r="I80" s="161"/>
      <c r="J80" s="161"/>
      <c r="K80" s="161"/>
      <c r="L80" s="161"/>
    </row>
    <row r="81" spans="2:12">
      <c r="B81" s="164"/>
      <c r="C81" s="164"/>
      <c r="D81" s="124"/>
      <c r="E81" s="124"/>
      <c r="F81" s="161"/>
      <c r="G81" s="161"/>
      <c r="H81" s="161"/>
      <c r="I81" s="161"/>
      <c r="J81" s="161"/>
      <c r="K81" s="161"/>
      <c r="L81" s="161"/>
    </row>
    <row r="82" spans="2:12">
      <c r="B82" s="164"/>
      <c r="C82" s="164"/>
      <c r="D82" s="124"/>
      <c r="E82" s="124"/>
      <c r="F82" s="161"/>
      <c r="G82" s="161"/>
      <c r="H82" s="161"/>
      <c r="I82" s="161"/>
      <c r="J82" s="161"/>
      <c r="K82" s="161"/>
      <c r="L82" s="161"/>
    </row>
    <row r="83" spans="2:12">
      <c r="B83" s="164"/>
      <c r="C83" s="164"/>
      <c r="D83" s="124"/>
      <c r="E83" s="124"/>
      <c r="F83" s="161"/>
      <c r="G83" s="161"/>
      <c r="H83" s="161"/>
      <c r="I83" s="161"/>
      <c r="J83" s="161"/>
      <c r="K83" s="161"/>
      <c r="L83" s="161"/>
    </row>
    <row r="84" spans="2:12">
      <c r="B84" s="165"/>
      <c r="C84" s="165"/>
    </row>
    <row r="85" spans="2:12">
      <c r="B85" s="165"/>
      <c r="C85" s="165"/>
    </row>
    <row r="86" spans="2:12">
      <c r="B86" s="165"/>
      <c r="C86" s="165"/>
    </row>
    <row r="87" spans="2:12">
      <c r="B87" s="165"/>
      <c r="C87" s="165"/>
    </row>
    <row r="88" spans="2:12">
      <c r="B88" s="165"/>
      <c r="C88" s="165"/>
    </row>
    <row r="89" spans="2:12">
      <c r="B89" s="165"/>
      <c r="C89" s="165"/>
    </row>
    <row r="90" spans="2:12">
      <c r="B90" s="165"/>
      <c r="C90" s="165"/>
    </row>
    <row r="91" spans="2:12">
      <c r="B91" s="165"/>
      <c r="C91" s="165"/>
    </row>
    <row r="92" spans="2:12">
      <c r="B92" s="165"/>
      <c r="C92" s="165"/>
    </row>
    <row r="93" spans="2:12">
      <c r="B93" s="165"/>
      <c r="C93" s="165"/>
    </row>
  </sheetData>
  <mergeCells count="12">
    <mergeCell ref="B20:B23"/>
    <mergeCell ref="B8:B11"/>
    <mergeCell ref="B12:B15"/>
    <mergeCell ref="B16:B19"/>
    <mergeCell ref="F3:K5"/>
    <mergeCell ref="B48:B51"/>
    <mergeCell ref="B44:B47"/>
    <mergeCell ref="B24:B27"/>
    <mergeCell ref="B28:B31"/>
    <mergeCell ref="B32:B35"/>
    <mergeCell ref="B36:B39"/>
    <mergeCell ref="B40:B43"/>
  </mergeCells>
  <phoneticPr fontId="33" type="noConversion"/>
  <conditionalFormatting sqref="F7 F72:F65536">
    <cfRule type="cellIs" dxfId="35" priority="1" stopIfTrue="1" operator="equal">
      <formula>"Non-Controllable"</formula>
    </cfRule>
    <cfRule type="cellIs" dxfId="34" priority="2" stopIfTrue="1" operator="equal">
      <formula>"Controllable"</formula>
    </cfRule>
  </conditionalFormatting>
  <conditionalFormatting sqref="F8:F71">
    <cfRule type="cellIs" dxfId="33" priority="3" stopIfTrue="1" operator="equal">
      <formula>"Non-Controllable"</formula>
    </cfRule>
    <cfRule type="cellIs" dxfId="32" priority="4" stopIfTrue="1" operator="equal">
      <formula>"Controllable"</formula>
    </cfRule>
  </conditionalFormatting>
  <conditionalFormatting sqref="G8:G71">
    <cfRule type="cellIs" dxfId="31" priority="5" stopIfTrue="1" operator="equal">
      <formula>"Minor"</formula>
    </cfRule>
    <cfRule type="cellIs" dxfId="30" priority="6" stopIfTrue="1" operator="equal">
      <formula>"Major"</formula>
    </cfRule>
  </conditionalFormatting>
  <conditionalFormatting sqref="H8:H71">
    <cfRule type="cellIs" dxfId="29" priority="7" stopIfTrue="1" operator="equal">
      <formula>"Difficult"</formula>
    </cfRule>
    <cfRule type="cellIs" dxfId="28" priority="8" stopIfTrue="1" operator="equal">
      <formula>"Easy"</formula>
    </cfRule>
  </conditionalFormatting>
  <conditionalFormatting sqref="K8:K71">
    <cfRule type="cellIs" dxfId="27" priority="9" stopIfTrue="1" operator="equal">
      <formula>1</formula>
    </cfRule>
  </conditionalFormatting>
  <pageMargins left="0.75" right="0.75" top="1" bottom="1" header="0.5" footer="0.5"/>
  <pageSetup scale="48" orientation="landscape" r:id="rId1"/>
  <headerFooter alignWithMargins="0">
    <oddFooter>&amp;L&amp;F&amp;R&amp;A</oddFooter>
  </headerFooter>
  <rowBreaks count="1" manualBreakCount="1">
    <brk id="37" max="16383" man="1"/>
  </rowBreaks>
  <drawing r:id="rId2"/>
</worksheet>
</file>

<file path=xl/worksheets/sheet16.xml><?xml version="1.0" encoding="utf-8"?>
<worksheet xmlns="http://schemas.openxmlformats.org/spreadsheetml/2006/main" xmlns:r="http://schemas.openxmlformats.org/officeDocument/2006/relationships">
  <sheetPr>
    <tabColor indexed="55"/>
    <pageSetUpPr fitToPage="1"/>
  </sheetPr>
  <dimension ref="A1:N129"/>
  <sheetViews>
    <sheetView showGridLines="0" zoomScaleNormal="100" workbookViewId="0">
      <selection activeCell="E61" sqref="E61"/>
    </sheetView>
  </sheetViews>
  <sheetFormatPr defaultRowHeight="15.75"/>
  <cols>
    <col min="1" max="1" width="10.875" style="317" customWidth="1"/>
    <col min="2" max="2" width="32.125" customWidth="1"/>
    <col min="3" max="3" width="22.5" customWidth="1"/>
    <col min="5" max="5" width="14.125" bestFit="1" customWidth="1"/>
  </cols>
  <sheetData>
    <row r="1" spans="1:7" ht="72.75" customHeight="1">
      <c r="C1" s="323" t="s">
        <v>300</v>
      </c>
    </row>
    <row r="2" spans="1:7" s="247" customFormat="1" ht="37.5" hidden="1" customHeight="1">
      <c r="A2" s="316"/>
      <c r="B2" s="266" t="s">
        <v>138</v>
      </c>
    </row>
    <row r="3" spans="1:7" s="247" customFormat="1" ht="37.5" hidden="1" customHeight="1" thickBot="1">
      <c r="A3" s="316"/>
      <c r="B3" s="318"/>
    </row>
    <row r="4" spans="1:7" s="247" customFormat="1" ht="57" hidden="1" customHeight="1" thickBot="1">
      <c r="A4" s="316"/>
      <c r="C4" s="264" t="s">
        <v>150</v>
      </c>
      <c r="D4" s="265" t="s">
        <v>151</v>
      </c>
      <c r="E4" s="267" t="s">
        <v>160</v>
      </c>
      <c r="F4" s="268" t="s">
        <v>152</v>
      </c>
      <c r="G4" s="269" t="s">
        <v>153</v>
      </c>
    </row>
    <row r="5" spans="1:7" s="247" customFormat="1" ht="32.25" hidden="1" customHeight="1">
      <c r="A5" s="259" t="s">
        <v>168</v>
      </c>
      <c r="B5" s="250"/>
    </row>
    <row r="6" spans="1:7" s="247" customFormat="1" ht="51.75" hidden="1" customHeight="1" thickBot="1">
      <c r="A6" s="316" t="s">
        <v>169</v>
      </c>
      <c r="B6" s="250" t="s">
        <v>116</v>
      </c>
      <c r="C6" s="449" t="s">
        <v>149</v>
      </c>
      <c r="E6" s="249" t="s">
        <v>144</v>
      </c>
      <c r="F6" s="259"/>
    </row>
    <row r="7" spans="1:7" s="247" customFormat="1" ht="18.75" hidden="1" customHeight="1" thickTop="1" thickBot="1">
      <c r="A7" s="316"/>
      <c r="C7" s="248" t="s">
        <v>146</v>
      </c>
      <c r="D7" s="260">
        <v>6</v>
      </c>
      <c r="E7" s="319"/>
    </row>
    <row r="8" spans="1:7" s="247" customFormat="1" ht="16.5" hidden="1" thickTop="1" thickBot="1">
      <c r="A8" s="316"/>
      <c r="B8" s="262"/>
      <c r="C8" s="248" t="s">
        <v>117</v>
      </c>
      <c r="D8" s="326">
        <f>F71</f>
        <v>3</v>
      </c>
      <c r="E8" s="320" t="s">
        <v>190</v>
      </c>
    </row>
    <row r="9" spans="1:7" s="247" customFormat="1" ht="18.75" hidden="1" customHeight="1" thickTop="1" thickBot="1">
      <c r="A9" s="316"/>
      <c r="C9" s="248" t="s">
        <v>143</v>
      </c>
      <c r="D9" s="260">
        <f>C71</f>
        <v>3095</v>
      </c>
      <c r="E9" s="321" t="str">
        <f>C58</f>
        <v>minutes</v>
      </c>
    </row>
    <row r="10" spans="1:7" s="247" customFormat="1" ht="16.5" hidden="1" thickTop="1" thickBot="1">
      <c r="A10" s="316"/>
      <c r="B10" s="262"/>
      <c r="C10" s="248" t="s">
        <v>161</v>
      </c>
      <c r="D10" s="260">
        <f>D71</f>
        <v>40</v>
      </c>
      <c r="E10" s="321" t="str">
        <f>D58</f>
        <v>minutes</v>
      </c>
    </row>
    <row r="11" spans="1:7" s="247" customFormat="1" hidden="1" thickTop="1">
      <c r="A11" s="316"/>
      <c r="C11" s="248"/>
    </row>
    <row r="12" spans="1:7" s="247" customFormat="1" ht="15" hidden="1">
      <c r="A12" s="316"/>
    </row>
    <row r="13" spans="1:7" s="247" customFormat="1" ht="15" hidden="1">
      <c r="A13" s="316"/>
    </row>
    <row r="14" spans="1:7" s="247" customFormat="1" ht="36" hidden="1" customHeight="1">
      <c r="A14" s="316" t="s">
        <v>170</v>
      </c>
      <c r="B14" s="250" t="s">
        <v>157</v>
      </c>
      <c r="C14" s="450" t="s">
        <v>296</v>
      </c>
    </row>
    <row r="15" spans="1:7" s="247" customFormat="1" ht="19.5" hidden="1" customHeight="1">
      <c r="A15" s="316"/>
      <c r="B15" s="250"/>
      <c r="C15" s="279"/>
    </row>
    <row r="16" spans="1:7" s="247" customFormat="1" ht="19.5" hidden="1" customHeight="1" thickBot="1">
      <c r="A16" s="316"/>
      <c r="B16" s="250"/>
      <c r="C16" s="279"/>
    </row>
    <row r="17" spans="1:8" s="247" customFormat="1" ht="16.5" hidden="1" thickTop="1" thickBot="1">
      <c r="A17" s="316"/>
      <c r="C17" s="248" t="s">
        <v>95</v>
      </c>
      <c r="D17" s="260">
        <v>2000</v>
      </c>
      <c r="E17" s="320" t="s">
        <v>198</v>
      </c>
    </row>
    <row r="18" spans="1:8" s="247" customFormat="1" ht="16.5" hidden="1" thickTop="1" thickBot="1">
      <c r="A18" s="316"/>
      <c r="C18" s="248" t="s">
        <v>154</v>
      </c>
      <c r="D18" s="260">
        <v>2250</v>
      </c>
      <c r="E18" s="320" t="s">
        <v>189</v>
      </c>
    </row>
    <row r="19" spans="1:8" s="247" customFormat="1" ht="16.5" hidden="1" thickTop="1" thickBot="1">
      <c r="A19" s="316"/>
      <c r="C19" s="248" t="s">
        <v>155</v>
      </c>
      <c r="D19" s="280">
        <f>D18/D17</f>
        <v>1.125</v>
      </c>
      <c r="E19" s="322"/>
    </row>
    <row r="20" spans="1:8" s="247" customFormat="1" hidden="1" thickTop="1">
      <c r="A20" s="316"/>
    </row>
    <row r="21" spans="1:8" s="247" customFormat="1" ht="68.25" hidden="1">
      <c r="A21" s="316" t="s">
        <v>171</v>
      </c>
      <c r="B21" s="270" t="s">
        <v>158</v>
      </c>
    </row>
    <row r="22" spans="1:8" s="247" customFormat="1" ht="15" hidden="1">
      <c r="A22" s="316"/>
      <c r="C22" s="504" t="str">
        <f t="shared" ref="C22:C33" si="0">IF(C59&gt;D19,B59,"OK")</f>
        <v>Mix</v>
      </c>
      <c r="D22" s="505"/>
      <c r="E22" s="505"/>
      <c r="F22" s="505"/>
      <c r="G22" s="505"/>
      <c r="H22" s="506"/>
    </row>
    <row r="23" spans="1:8" s="247" customFormat="1" ht="15" hidden="1">
      <c r="A23" s="316"/>
      <c r="C23" s="504" t="str">
        <f t="shared" si="0"/>
        <v>Dough Sheeter</v>
      </c>
      <c r="D23" s="505"/>
      <c r="E23" s="505"/>
      <c r="F23" s="505"/>
      <c r="G23" s="505"/>
      <c r="H23" s="506"/>
    </row>
    <row r="24" spans="1:8" s="247" customFormat="1" ht="15" hidden="1">
      <c r="A24" s="316"/>
      <c r="C24" s="504" t="str">
        <f t="shared" si="0"/>
        <v>Cut Cookies</v>
      </c>
      <c r="D24" s="505"/>
      <c r="E24" s="505"/>
      <c r="F24" s="505"/>
      <c r="G24" s="505"/>
      <c r="H24" s="506"/>
    </row>
    <row r="25" spans="1:8" s="247" customFormat="1" ht="15" hidden="1">
      <c r="A25" s="316"/>
      <c r="C25" s="504" t="str">
        <f t="shared" si="0"/>
        <v>Bake Cookies</v>
      </c>
      <c r="D25" s="505"/>
      <c r="E25" s="505"/>
      <c r="F25" s="505"/>
      <c r="G25" s="505"/>
      <c r="H25" s="506"/>
    </row>
    <row r="26" spans="1:8" s="247" customFormat="1" ht="15" hidden="1">
      <c r="A26" s="316"/>
      <c r="C26" s="504" t="str">
        <f t="shared" si="0"/>
        <v>Cool cookies</v>
      </c>
      <c r="D26" s="505"/>
      <c r="E26" s="505"/>
      <c r="F26" s="505"/>
      <c r="G26" s="505"/>
      <c r="H26" s="506"/>
    </row>
    <row r="27" spans="1:8" s="247" customFormat="1" ht="15" hidden="1">
      <c r="A27" s="316"/>
      <c r="C27" s="504" t="str">
        <f t="shared" si="0"/>
        <v>Package</v>
      </c>
      <c r="D27" s="505"/>
      <c r="E27" s="505"/>
      <c r="F27" s="505"/>
      <c r="G27" s="505"/>
      <c r="H27" s="506"/>
    </row>
    <row r="28" spans="1:8" s="247" customFormat="1" ht="15" hidden="1">
      <c r="A28" s="316"/>
      <c r="C28" s="504" t="str">
        <f t="shared" si="0"/>
        <v>OK</v>
      </c>
      <c r="D28" s="505"/>
      <c r="E28" s="505"/>
      <c r="F28" s="505"/>
      <c r="G28" s="505"/>
      <c r="H28" s="506"/>
    </row>
    <row r="29" spans="1:8" s="247" customFormat="1" ht="15" hidden="1">
      <c r="A29" s="316"/>
      <c r="C29" s="504" t="str">
        <f t="shared" si="0"/>
        <v>OK</v>
      </c>
      <c r="D29" s="505"/>
      <c r="E29" s="505"/>
      <c r="F29" s="505"/>
      <c r="G29" s="505"/>
      <c r="H29" s="506"/>
    </row>
    <row r="30" spans="1:8" s="247" customFormat="1" ht="15" hidden="1">
      <c r="A30" s="316"/>
      <c r="C30" s="504" t="str">
        <f t="shared" si="0"/>
        <v>OK</v>
      </c>
      <c r="D30" s="505"/>
      <c r="E30" s="505"/>
      <c r="F30" s="505"/>
      <c r="G30" s="505"/>
      <c r="H30" s="506"/>
    </row>
    <row r="31" spans="1:8" s="247" customFormat="1" ht="15" hidden="1">
      <c r="A31" s="316"/>
      <c r="C31" s="504" t="str">
        <f t="shared" si="0"/>
        <v>OK</v>
      </c>
      <c r="D31" s="505"/>
      <c r="E31" s="505"/>
      <c r="F31" s="505"/>
      <c r="G31" s="505"/>
      <c r="H31" s="506"/>
    </row>
    <row r="32" spans="1:8" s="247" customFormat="1" ht="15" hidden="1">
      <c r="A32" s="316"/>
      <c r="C32" s="504" t="str">
        <f t="shared" si="0"/>
        <v>OK</v>
      </c>
      <c r="D32" s="505"/>
      <c r="E32" s="505"/>
      <c r="F32" s="505"/>
      <c r="G32" s="505"/>
      <c r="H32" s="506"/>
    </row>
    <row r="33" spans="1:8" s="247" customFormat="1" ht="15" hidden="1">
      <c r="A33" s="316"/>
      <c r="C33" s="504" t="str">
        <f t="shared" si="0"/>
        <v>OK</v>
      </c>
      <c r="D33" s="505"/>
      <c r="E33" s="505"/>
      <c r="F33" s="505"/>
      <c r="G33" s="505"/>
      <c r="H33" s="506"/>
    </row>
    <row r="34" spans="1:8" s="247" customFormat="1" ht="15" hidden="1">
      <c r="A34" s="316"/>
    </row>
    <row r="35" spans="1:8" s="247" customFormat="1" ht="15" hidden="1">
      <c r="A35" s="316"/>
    </row>
    <row r="36" spans="1:8" s="247" customFormat="1" ht="45.75" hidden="1">
      <c r="A36" s="316" t="s">
        <v>172</v>
      </c>
      <c r="B36" s="270" t="s">
        <v>167</v>
      </c>
      <c r="C36" s="335">
        <v>0.39</v>
      </c>
      <c r="D36" s="495" t="s">
        <v>212</v>
      </c>
      <c r="E36" s="496"/>
      <c r="F36" s="496"/>
      <c r="G36" s="496"/>
      <c r="H36" s="497"/>
    </row>
    <row r="37" spans="1:8" s="247" customFormat="1" ht="15" hidden="1">
      <c r="A37" s="316"/>
    </row>
    <row r="38" spans="1:8" s="247" customFormat="1" ht="15">
      <c r="A38" s="316"/>
    </row>
    <row r="39" spans="1:8" s="247" customFormat="1" ht="45.75">
      <c r="A39" s="316" t="s">
        <v>184</v>
      </c>
      <c r="B39" s="250" t="s">
        <v>173</v>
      </c>
    </row>
    <row r="40" spans="1:8" s="247" customFormat="1" ht="15">
      <c r="A40" s="316"/>
    </row>
    <row r="41" spans="1:8" s="247" customFormat="1">
      <c r="A41" s="316"/>
      <c r="B41" s="493" t="s">
        <v>174</v>
      </c>
      <c r="C41" s="494"/>
      <c r="D41" s="492" t="s">
        <v>199</v>
      </c>
      <c r="E41" s="490"/>
      <c r="F41" s="490"/>
      <c r="G41" s="490"/>
      <c r="H41" s="491"/>
    </row>
    <row r="42" spans="1:8" s="247" customFormat="1">
      <c r="A42" s="316"/>
      <c r="B42" s="493" t="s">
        <v>175</v>
      </c>
      <c r="C42" s="494"/>
      <c r="D42" s="492" t="s">
        <v>200</v>
      </c>
      <c r="E42" s="490"/>
      <c r="F42" s="490"/>
      <c r="G42" s="490"/>
      <c r="H42" s="491"/>
    </row>
    <row r="43" spans="1:8" s="247" customFormat="1">
      <c r="A43" s="316"/>
      <c r="B43" s="493" t="s">
        <v>176</v>
      </c>
      <c r="C43" s="494"/>
      <c r="D43" s="492" t="s">
        <v>201</v>
      </c>
      <c r="E43" s="490"/>
      <c r="F43" s="490"/>
      <c r="G43" s="490"/>
      <c r="H43" s="491"/>
    </row>
    <row r="44" spans="1:8" s="247" customFormat="1">
      <c r="A44" s="316"/>
      <c r="B44" s="493" t="s">
        <v>177</v>
      </c>
      <c r="C44" s="494"/>
      <c r="D44" s="492" t="s">
        <v>294</v>
      </c>
      <c r="E44" s="490"/>
      <c r="F44" s="490"/>
      <c r="G44" s="490"/>
      <c r="H44" s="491"/>
    </row>
    <row r="45" spans="1:8" s="247" customFormat="1">
      <c r="A45" s="316"/>
      <c r="B45" s="493" t="s">
        <v>178</v>
      </c>
      <c r="C45" s="494"/>
      <c r="D45" s="492" t="s">
        <v>202</v>
      </c>
      <c r="E45" s="490"/>
      <c r="F45" s="490"/>
      <c r="G45" s="490"/>
      <c r="H45" s="491"/>
    </row>
    <row r="46" spans="1:8" s="247" customFormat="1">
      <c r="A46" s="316"/>
      <c r="B46" s="493" t="s">
        <v>179</v>
      </c>
      <c r="C46" s="494"/>
      <c r="D46" s="492" t="s">
        <v>203</v>
      </c>
      <c r="E46" s="490"/>
      <c r="F46" s="490"/>
      <c r="G46" s="490"/>
      <c r="H46" s="491"/>
    </row>
    <row r="47" spans="1:8" s="247" customFormat="1">
      <c r="A47" s="316"/>
      <c r="B47" s="493" t="s">
        <v>180</v>
      </c>
      <c r="C47" s="494"/>
      <c r="D47" s="492" t="s">
        <v>204</v>
      </c>
      <c r="E47" s="490"/>
      <c r="F47" s="490"/>
      <c r="G47" s="490"/>
      <c r="H47" s="491"/>
    </row>
    <row r="48" spans="1:8" s="247" customFormat="1">
      <c r="A48" s="316"/>
      <c r="B48" s="493" t="s">
        <v>181</v>
      </c>
      <c r="C48" s="494"/>
      <c r="D48" s="492" t="s">
        <v>205</v>
      </c>
      <c r="E48" s="490"/>
      <c r="F48" s="490"/>
      <c r="G48" s="490"/>
      <c r="H48" s="491"/>
    </row>
    <row r="49" spans="1:8" s="247" customFormat="1">
      <c r="A49" s="316"/>
      <c r="B49" s="493" t="s">
        <v>182</v>
      </c>
      <c r="C49" s="494"/>
      <c r="D49" s="489">
        <v>10000</v>
      </c>
      <c r="E49" s="490"/>
      <c r="F49" s="490"/>
      <c r="G49" s="490"/>
      <c r="H49" s="491"/>
    </row>
    <row r="50" spans="1:8" s="247" customFormat="1">
      <c r="A50" s="316"/>
      <c r="B50" s="493" t="s">
        <v>183</v>
      </c>
      <c r="C50" s="494"/>
      <c r="D50" s="492" t="s">
        <v>206</v>
      </c>
      <c r="E50" s="490"/>
      <c r="F50" s="490"/>
      <c r="G50" s="490"/>
      <c r="H50" s="491"/>
    </row>
    <row r="51" spans="1:8" s="247" customFormat="1" ht="15">
      <c r="A51" s="316"/>
    </row>
    <row r="52" spans="1:8" s="247" customFormat="1" ht="384.75" customHeight="1">
      <c r="A52" s="316"/>
    </row>
    <row r="53" spans="1:8" s="247" customFormat="1" ht="15">
      <c r="A53" s="316"/>
    </row>
    <row r="54" spans="1:8" s="247" customFormat="1" ht="26.25">
      <c r="A54" s="237"/>
      <c r="B54" s="239" t="s">
        <v>88</v>
      </c>
      <c r="C54" s="239" t="s">
        <v>130</v>
      </c>
      <c r="D54" s="336" t="s">
        <v>131</v>
      </c>
      <c r="E54" s="239" t="s">
        <v>132</v>
      </c>
      <c r="F54" s="239" t="s">
        <v>117</v>
      </c>
    </row>
    <row r="55" spans="1:8" s="247" customFormat="1">
      <c r="A55" s="237"/>
      <c r="B55" s="239"/>
      <c r="C55" s="239"/>
      <c r="D55" s="336"/>
      <c r="E55" s="239"/>
      <c r="F55" s="239"/>
    </row>
    <row r="56" spans="1:8" ht="67.5">
      <c r="A56" s="238"/>
      <c r="B56" s="240" t="s">
        <v>133</v>
      </c>
      <c r="C56" s="255" t="s">
        <v>134</v>
      </c>
      <c r="D56" s="255" t="s">
        <v>135</v>
      </c>
      <c r="E56" s="255" t="s">
        <v>137</v>
      </c>
      <c r="F56" s="255" t="s">
        <v>141</v>
      </c>
    </row>
    <row r="57" spans="1:8" ht="24.75">
      <c r="A57" s="253"/>
      <c r="B57" s="257"/>
      <c r="C57" s="254" t="s">
        <v>139</v>
      </c>
      <c r="D57" s="254" t="s">
        <v>139</v>
      </c>
      <c r="E57" s="255"/>
      <c r="F57" s="254" t="s">
        <v>142</v>
      </c>
    </row>
    <row r="58" spans="1:8">
      <c r="A58" s="253"/>
      <c r="B58" s="258" t="s">
        <v>147</v>
      </c>
      <c r="C58" s="256" t="s">
        <v>189</v>
      </c>
      <c r="D58" s="256" t="s">
        <v>189</v>
      </c>
      <c r="E58" s="256" t="s">
        <v>148</v>
      </c>
      <c r="F58" s="256" t="s">
        <v>190</v>
      </c>
    </row>
    <row r="59" spans="1:8">
      <c r="A59" s="236" t="s">
        <v>118</v>
      </c>
      <c r="B59" s="243" t="s">
        <v>191</v>
      </c>
      <c r="C59" s="241">
        <v>10</v>
      </c>
      <c r="D59" s="241">
        <v>20</v>
      </c>
      <c r="E59" s="242">
        <v>0.98</v>
      </c>
      <c r="F59" s="271">
        <v>3</v>
      </c>
    </row>
    <row r="60" spans="1:8">
      <c r="A60" s="236" t="s">
        <v>119</v>
      </c>
      <c r="B60" s="243" t="s">
        <v>192</v>
      </c>
      <c r="C60" s="241">
        <v>50</v>
      </c>
      <c r="D60" s="241">
        <v>5</v>
      </c>
      <c r="E60" s="242">
        <v>1</v>
      </c>
      <c r="F60" s="271">
        <v>0</v>
      </c>
    </row>
    <row r="61" spans="1:8">
      <c r="A61" s="236" t="s">
        <v>120</v>
      </c>
      <c r="B61" s="243" t="s">
        <v>193</v>
      </c>
      <c r="C61" s="241">
        <v>5</v>
      </c>
      <c r="D61" s="241">
        <v>5</v>
      </c>
      <c r="E61" s="455">
        <v>0.999</v>
      </c>
      <c r="F61" s="271">
        <v>0</v>
      </c>
    </row>
    <row r="62" spans="1:8">
      <c r="A62" s="236" t="s">
        <v>121</v>
      </c>
      <c r="B62" s="243" t="s">
        <v>194</v>
      </c>
      <c r="C62" s="241">
        <v>120</v>
      </c>
      <c r="D62" s="324" t="s">
        <v>197</v>
      </c>
      <c r="E62" s="242">
        <v>0.95</v>
      </c>
      <c r="F62" s="271">
        <v>0</v>
      </c>
    </row>
    <row r="63" spans="1:8">
      <c r="A63" s="236" t="s">
        <v>122</v>
      </c>
      <c r="B63" s="243" t="s">
        <v>195</v>
      </c>
      <c r="C63" s="241">
        <f>60*24*2</f>
        <v>2880</v>
      </c>
      <c r="D63" s="324" t="s">
        <v>197</v>
      </c>
      <c r="E63" s="242">
        <v>0.98</v>
      </c>
      <c r="F63" s="271">
        <v>0</v>
      </c>
    </row>
    <row r="64" spans="1:8">
      <c r="A64" s="236" t="s">
        <v>123</v>
      </c>
      <c r="B64" s="243" t="s">
        <v>196</v>
      </c>
      <c r="C64" s="241">
        <v>30</v>
      </c>
      <c r="D64" s="241">
        <v>10</v>
      </c>
      <c r="E64" s="242">
        <v>0.98</v>
      </c>
      <c r="F64" s="271"/>
    </row>
    <row r="65" spans="1:14">
      <c r="A65" s="236" t="s">
        <v>124</v>
      </c>
      <c r="B65" s="243"/>
      <c r="C65" s="241"/>
      <c r="D65" s="241"/>
      <c r="E65" s="242"/>
      <c r="F65" s="271"/>
    </row>
    <row r="66" spans="1:14">
      <c r="A66" s="236" t="s">
        <v>125</v>
      </c>
      <c r="B66" s="243"/>
      <c r="C66" s="241"/>
      <c r="D66" s="241"/>
      <c r="E66" s="242"/>
      <c r="F66" s="271"/>
    </row>
    <row r="67" spans="1:14">
      <c r="A67" s="236" t="s">
        <v>126</v>
      </c>
      <c r="B67" s="243"/>
      <c r="C67" s="241"/>
      <c r="D67" s="241"/>
      <c r="E67" s="242"/>
      <c r="F67" s="271"/>
    </row>
    <row r="68" spans="1:14">
      <c r="A68" s="236" t="s">
        <v>127</v>
      </c>
      <c r="B68" s="243"/>
      <c r="C68" s="241"/>
      <c r="D68" s="241"/>
      <c r="E68" s="242"/>
      <c r="F68" s="271"/>
    </row>
    <row r="69" spans="1:14">
      <c r="A69" s="236" t="s">
        <v>128</v>
      </c>
      <c r="B69" s="243"/>
      <c r="C69" s="241"/>
      <c r="D69" s="241"/>
      <c r="E69" s="242"/>
      <c r="F69" s="271"/>
    </row>
    <row r="70" spans="1:14" ht="16.5" thickBot="1">
      <c r="A70" s="236" t="s">
        <v>129</v>
      </c>
      <c r="B70" s="243"/>
      <c r="C70" s="244"/>
      <c r="D70" s="244"/>
      <c r="E70" s="245"/>
      <c r="F70" s="272"/>
    </row>
    <row r="71" spans="1:14" ht="17.25" thickTop="1" thickBot="1">
      <c r="A71" s="246"/>
      <c r="B71" s="252" t="s">
        <v>145</v>
      </c>
      <c r="C71" s="251">
        <f>SUM(C59:C70)</f>
        <v>3095</v>
      </c>
      <c r="D71" s="251">
        <f>SUM(D59:D70)</f>
        <v>40</v>
      </c>
      <c r="E71" s="325">
        <f>E59*E60*E61*E62*E63*E64</f>
        <v>0.89323826759999991</v>
      </c>
      <c r="F71" s="273">
        <f>SUM(F59:F70)</f>
        <v>3</v>
      </c>
    </row>
    <row r="72" spans="1:14" ht="16.5" thickTop="1">
      <c r="A72"/>
    </row>
    <row r="76" spans="1:14">
      <c r="A76" s="166"/>
      <c r="B76" s="166"/>
      <c r="C76" s="166"/>
      <c r="D76" s="166"/>
      <c r="E76" s="166"/>
      <c r="F76" s="166"/>
      <c r="G76" s="166"/>
      <c r="H76" s="166"/>
      <c r="I76" s="166"/>
      <c r="J76" s="166"/>
      <c r="K76" s="166"/>
      <c r="L76" s="166"/>
      <c r="M76" s="166"/>
      <c r="N76" s="166"/>
    </row>
    <row r="77" spans="1:14">
      <c r="A77" s="166"/>
      <c r="B77" s="167" t="s">
        <v>50</v>
      </c>
      <c r="C77" s="166"/>
      <c r="D77" s="166"/>
      <c r="E77" s="166"/>
      <c r="G77" s="166"/>
      <c r="H77" s="166"/>
      <c r="I77" s="166"/>
      <c r="J77" s="166"/>
      <c r="K77" s="166"/>
      <c r="L77" s="166"/>
      <c r="M77" s="166"/>
      <c r="N77" s="166"/>
    </row>
    <row r="78" spans="1:14">
      <c r="A78" s="166"/>
      <c r="B78" s="167" t="s">
        <v>51</v>
      </c>
      <c r="C78" s="166"/>
      <c r="D78" s="166"/>
      <c r="E78" s="166"/>
      <c r="G78" s="166"/>
      <c r="H78" s="166"/>
      <c r="I78" s="166"/>
      <c r="J78" s="166"/>
      <c r="K78" s="166"/>
      <c r="L78" s="166"/>
      <c r="M78" s="166"/>
      <c r="N78" s="166"/>
    </row>
    <row r="79" spans="1:14" ht="9" customHeight="1" thickBot="1">
      <c r="A79" s="226"/>
      <c r="B79" s="227"/>
      <c r="C79" s="227"/>
      <c r="D79" s="227"/>
      <c r="E79" s="227"/>
      <c r="F79" s="228"/>
    </row>
    <row r="80" spans="1:14" ht="16.5" thickBot="1">
      <c r="A80" s="229" t="s">
        <v>109</v>
      </c>
      <c r="B80" s="168"/>
      <c r="C80" s="168"/>
      <c r="D80" s="168"/>
      <c r="E80" s="218">
        <f>(D84-(E84+F84))*C84</f>
        <v>420</v>
      </c>
      <c r="F80" s="230"/>
    </row>
    <row r="81" spans="1:6" ht="10.5" customHeight="1">
      <c r="A81" s="233"/>
      <c r="B81" s="168"/>
      <c r="C81" s="168"/>
      <c r="D81" s="168"/>
      <c r="E81" s="168"/>
      <c r="F81" s="230"/>
    </row>
    <row r="82" spans="1:6" ht="15.75" customHeight="1">
      <c r="A82" s="331" t="s">
        <v>115</v>
      </c>
      <c r="C82" s="453" t="s">
        <v>53</v>
      </c>
      <c r="D82" s="498" t="s">
        <v>102</v>
      </c>
      <c r="E82" s="500" t="s">
        <v>103</v>
      </c>
      <c r="F82" s="502" t="s">
        <v>104</v>
      </c>
    </row>
    <row r="83" spans="1:6">
      <c r="A83" s="329" t="s">
        <v>52</v>
      </c>
      <c r="C83" s="454"/>
      <c r="D83" s="499"/>
      <c r="E83" s="501"/>
      <c r="F83" s="503"/>
    </row>
    <row r="84" spans="1:6">
      <c r="A84" s="330" t="s">
        <v>54</v>
      </c>
      <c r="C84" s="309">
        <v>1</v>
      </c>
      <c r="D84" s="295">
        <v>480</v>
      </c>
      <c r="E84" s="309">
        <v>30</v>
      </c>
      <c r="F84" s="310">
        <v>30</v>
      </c>
    </row>
    <row r="85" spans="1:6" ht="9.75" customHeight="1">
      <c r="A85" s="306"/>
      <c r="B85" s="299"/>
      <c r="C85" s="299"/>
      <c r="D85" s="299"/>
      <c r="E85" s="299"/>
      <c r="F85" s="300"/>
    </row>
    <row r="86" spans="1:6">
      <c r="A86" s="307" t="s">
        <v>55</v>
      </c>
      <c r="B86" s="288"/>
      <c r="C86" s="288"/>
      <c r="D86" s="288"/>
      <c r="E86" s="288"/>
      <c r="F86" s="289"/>
    </row>
    <row r="87" spans="1:6" ht="9" customHeight="1">
      <c r="A87" s="311"/>
      <c r="B87" s="288"/>
      <c r="C87" s="288"/>
      <c r="D87" s="288"/>
      <c r="E87" s="288"/>
      <c r="F87" s="289"/>
    </row>
    <row r="88" spans="1:6">
      <c r="A88" s="311"/>
      <c r="B88" s="288" t="s">
        <v>56</v>
      </c>
      <c r="C88" s="288"/>
      <c r="D88" s="286">
        <v>1</v>
      </c>
      <c r="E88" s="288"/>
      <c r="F88" s="289"/>
    </row>
    <row r="89" spans="1:6">
      <c r="A89" s="312" t="s">
        <v>4</v>
      </c>
      <c r="B89" s="288" t="s">
        <v>105</v>
      </c>
      <c r="C89" s="288"/>
      <c r="D89" s="286">
        <v>20</v>
      </c>
      <c r="E89" s="288"/>
      <c r="F89" s="289"/>
    </row>
    <row r="90" spans="1:6" ht="9" customHeight="1">
      <c r="A90" s="312"/>
      <c r="B90" s="288"/>
      <c r="C90" s="288"/>
      <c r="D90" s="288"/>
      <c r="E90" s="288"/>
      <c r="F90" s="289"/>
    </row>
    <row r="91" spans="1:6">
      <c r="A91" s="312" t="s">
        <v>57</v>
      </c>
      <c r="B91" s="288" t="s">
        <v>106</v>
      </c>
      <c r="C91" s="288"/>
      <c r="D91" s="286">
        <f>+D88*D89</f>
        <v>20</v>
      </c>
      <c r="E91" s="288"/>
      <c r="F91" s="293">
        <f>+IF(E80=0,0,D91/E80)</f>
        <v>4.7619047619047616E-2</v>
      </c>
    </row>
    <row r="92" spans="1:6" ht="7.5" customHeight="1">
      <c r="A92" s="312"/>
      <c r="B92" s="288"/>
      <c r="C92" s="288"/>
      <c r="D92" s="288"/>
      <c r="E92" s="288"/>
      <c r="F92" s="289"/>
    </row>
    <row r="93" spans="1:6">
      <c r="A93" s="312"/>
      <c r="B93" s="288" t="s">
        <v>59</v>
      </c>
      <c r="C93" s="288"/>
      <c r="D93" s="286">
        <v>2</v>
      </c>
      <c r="E93" s="288"/>
      <c r="F93" s="289"/>
    </row>
    <row r="94" spans="1:6">
      <c r="A94" s="312" t="s">
        <v>4</v>
      </c>
      <c r="B94" s="288" t="s">
        <v>107</v>
      </c>
      <c r="C94" s="288"/>
      <c r="D94" s="286">
        <v>15</v>
      </c>
      <c r="E94" s="288"/>
      <c r="F94" s="289"/>
    </row>
    <row r="95" spans="1:6" ht="6.75" customHeight="1">
      <c r="A95" s="312"/>
      <c r="B95" s="288"/>
      <c r="C95" s="288"/>
      <c r="D95" s="288"/>
      <c r="E95" s="288"/>
      <c r="F95" s="289"/>
    </row>
    <row r="96" spans="1:6">
      <c r="A96" s="312" t="s">
        <v>57</v>
      </c>
      <c r="B96" s="288" t="s">
        <v>108</v>
      </c>
      <c r="C96" s="288"/>
      <c r="D96" s="286">
        <f>+D93*D94</f>
        <v>30</v>
      </c>
      <c r="E96" s="288"/>
      <c r="F96" s="293">
        <f>IF(E80=0,0,D96/E80)</f>
        <v>7.1428571428571425E-2</v>
      </c>
    </row>
    <row r="97" spans="1:6" ht="9" customHeight="1" thickBot="1">
      <c r="A97" s="312"/>
      <c r="B97" s="288"/>
      <c r="C97" s="288"/>
      <c r="D97" s="288"/>
      <c r="E97" s="288"/>
      <c r="F97" s="289"/>
    </row>
    <row r="98" spans="1:6" ht="16.5" thickBot="1">
      <c r="A98" s="287"/>
      <c r="B98" s="288" t="s">
        <v>110</v>
      </c>
      <c r="C98" s="288"/>
      <c r="D98" s="288"/>
      <c r="E98" s="288"/>
      <c r="F98" s="332">
        <f>+E80-D91-D96</f>
        <v>370</v>
      </c>
    </row>
    <row r="99" spans="1:6" ht="9" customHeight="1">
      <c r="A99" s="295"/>
      <c r="B99" s="296"/>
      <c r="C99" s="296"/>
      <c r="D99" s="296"/>
      <c r="E99" s="296"/>
      <c r="F99" s="297"/>
    </row>
    <row r="100" spans="1:6" ht="9" customHeight="1">
      <c r="A100" s="231"/>
      <c r="B100" s="227"/>
      <c r="C100" s="227"/>
      <c r="D100" s="227"/>
      <c r="E100" s="227"/>
      <c r="F100" s="228"/>
    </row>
    <row r="101" spans="1:6">
      <c r="A101" s="232" t="s">
        <v>60</v>
      </c>
      <c r="B101" s="168"/>
      <c r="C101" s="168"/>
      <c r="D101" s="168"/>
      <c r="E101" s="168"/>
      <c r="F101" s="230"/>
    </row>
    <row r="102" spans="1:6" ht="8.25" customHeight="1">
      <c r="A102" s="287"/>
      <c r="B102" s="288"/>
      <c r="C102" s="288"/>
      <c r="D102" s="288"/>
      <c r="E102" s="288"/>
      <c r="F102" s="289"/>
    </row>
    <row r="103" spans="1:6">
      <c r="A103" s="287"/>
      <c r="B103" s="288" t="s">
        <v>61</v>
      </c>
      <c r="C103" s="288"/>
      <c r="D103" s="286">
        <v>72</v>
      </c>
      <c r="E103" s="288"/>
      <c r="F103" s="289"/>
    </row>
    <row r="104" spans="1:6" ht="8.25" customHeight="1">
      <c r="A104" s="287"/>
      <c r="B104" s="288"/>
      <c r="C104" s="288"/>
      <c r="D104" s="288"/>
      <c r="E104" s="288"/>
      <c r="F104" s="289"/>
    </row>
    <row r="105" spans="1:6">
      <c r="A105" s="287"/>
      <c r="B105" s="288" t="s">
        <v>62</v>
      </c>
      <c r="C105" s="288"/>
      <c r="D105" s="288"/>
      <c r="E105" s="290">
        <f>F98</f>
        <v>370</v>
      </c>
      <c r="F105" s="289"/>
    </row>
    <row r="106" spans="1:6" ht="20.25">
      <c r="A106" s="327" t="s">
        <v>63</v>
      </c>
      <c r="B106" s="292" t="s">
        <v>164</v>
      </c>
      <c r="C106" s="288"/>
      <c r="D106" s="288"/>
      <c r="E106" s="290">
        <v>5</v>
      </c>
      <c r="F106" s="289"/>
    </row>
    <row r="107" spans="1:6">
      <c r="A107" s="287"/>
      <c r="B107" s="292" t="s">
        <v>165</v>
      </c>
      <c r="C107" s="288"/>
      <c r="D107" s="290">
        <f>IF(E106=0,0,E105/E106)</f>
        <v>74</v>
      </c>
      <c r="E107" s="288"/>
      <c r="F107" s="289"/>
    </row>
    <row r="108" spans="1:6">
      <c r="A108" s="287"/>
      <c r="B108" s="288"/>
      <c r="C108" s="288"/>
      <c r="D108" s="288"/>
      <c r="E108" s="288"/>
      <c r="F108" s="289"/>
    </row>
    <row r="109" spans="1:6">
      <c r="A109" s="287"/>
      <c r="B109" s="288" t="s">
        <v>64</v>
      </c>
      <c r="C109" s="288"/>
      <c r="D109" s="293">
        <f>IF(D107=0,0,D103/D107)</f>
        <v>0.97297297297297303</v>
      </c>
      <c r="E109" s="288"/>
      <c r="F109" s="289"/>
    </row>
    <row r="110" spans="1:6">
      <c r="A110" s="287"/>
      <c r="B110" s="288" t="s">
        <v>65</v>
      </c>
      <c r="C110" s="288"/>
      <c r="D110" s="288"/>
      <c r="E110" s="288"/>
      <c r="F110" s="289"/>
    </row>
    <row r="111" spans="1:6" ht="16.5" thickBot="1">
      <c r="A111" s="287"/>
      <c r="B111" s="288"/>
      <c r="C111" s="288"/>
      <c r="D111" s="288"/>
      <c r="E111" s="288"/>
      <c r="F111" s="289"/>
    </row>
    <row r="112" spans="1:6" ht="16.5" thickBot="1">
      <c r="A112" s="287"/>
      <c r="B112" s="288" t="s">
        <v>111</v>
      </c>
      <c r="C112" s="288"/>
      <c r="D112" s="288"/>
      <c r="E112" s="288"/>
      <c r="F112" s="333">
        <f>+F98*D109</f>
        <v>360</v>
      </c>
    </row>
    <row r="113" spans="1:6">
      <c r="A113" s="295"/>
      <c r="B113" s="296"/>
      <c r="C113" s="296"/>
      <c r="D113" s="296"/>
      <c r="E113" s="296"/>
      <c r="F113" s="297"/>
    </row>
    <row r="114" spans="1:6" ht="9.75" customHeight="1">
      <c r="A114" s="298"/>
      <c r="B114" s="299"/>
      <c r="C114" s="299"/>
      <c r="D114" s="299"/>
      <c r="E114" s="299"/>
      <c r="F114" s="300"/>
    </row>
    <row r="115" spans="1:6">
      <c r="A115" s="301" t="s">
        <v>66</v>
      </c>
      <c r="B115" s="288"/>
      <c r="C115" s="288"/>
      <c r="D115" s="288"/>
      <c r="E115" s="288"/>
      <c r="F115" s="289"/>
    </row>
    <row r="116" spans="1:6" ht="9.75" customHeight="1">
      <c r="A116" s="287"/>
      <c r="B116" s="288"/>
      <c r="C116" s="288"/>
      <c r="D116" s="288"/>
      <c r="E116" s="288"/>
      <c r="F116" s="289"/>
    </row>
    <row r="117" spans="1:6">
      <c r="A117" s="287"/>
      <c r="B117" s="292" t="s">
        <v>166</v>
      </c>
      <c r="C117" s="288"/>
      <c r="D117" s="288"/>
      <c r="E117" s="288"/>
      <c r="F117" s="293">
        <v>5.0000000000000001E-4</v>
      </c>
    </row>
    <row r="118" spans="1:6" ht="5.25" customHeight="1">
      <c r="A118" s="287"/>
      <c r="B118" s="288"/>
      <c r="C118" s="288"/>
      <c r="D118" s="288"/>
      <c r="E118" s="288"/>
      <c r="F118" s="289"/>
    </row>
    <row r="119" spans="1:6">
      <c r="A119" s="287"/>
      <c r="B119" s="288" t="s">
        <v>67</v>
      </c>
      <c r="C119" s="288"/>
      <c r="D119" s="288"/>
      <c r="E119" s="288"/>
      <c r="F119" s="289"/>
    </row>
    <row r="120" spans="1:6">
      <c r="A120" s="287"/>
      <c r="B120" s="288" t="s">
        <v>68</v>
      </c>
      <c r="C120" s="288"/>
      <c r="D120" s="288"/>
      <c r="E120" s="288"/>
      <c r="F120" s="293">
        <v>1E-3</v>
      </c>
    </row>
    <row r="121" spans="1:6" ht="8.25" customHeight="1">
      <c r="A121" s="287"/>
      <c r="B121" s="288"/>
      <c r="C121" s="288"/>
      <c r="D121" s="288"/>
      <c r="E121" s="288"/>
      <c r="F121" s="289"/>
    </row>
    <row r="122" spans="1:6">
      <c r="A122" s="287"/>
      <c r="B122" s="288" t="s">
        <v>69</v>
      </c>
      <c r="C122" s="288"/>
      <c r="D122" s="288"/>
      <c r="E122" s="293">
        <f>1-F117-F120</f>
        <v>0.99850000000000005</v>
      </c>
      <c r="F122" s="289"/>
    </row>
    <row r="123" spans="1:6">
      <c r="A123" s="303" t="s">
        <v>70</v>
      </c>
      <c r="B123" s="288" t="s">
        <v>71</v>
      </c>
      <c r="C123" s="288"/>
      <c r="D123" s="288"/>
      <c r="E123" s="304">
        <f>+F112</f>
        <v>360</v>
      </c>
      <c r="F123" s="289"/>
    </row>
    <row r="124" spans="1:6" ht="5.25" customHeight="1" thickBot="1">
      <c r="A124" s="287"/>
      <c r="B124" s="288"/>
      <c r="C124" s="288"/>
      <c r="D124" s="288"/>
      <c r="E124" s="288"/>
      <c r="F124" s="289"/>
    </row>
    <row r="125" spans="1:6" ht="16.5" thickBot="1">
      <c r="A125" s="287"/>
      <c r="B125" s="288" t="s">
        <v>112</v>
      </c>
      <c r="C125" s="288"/>
      <c r="D125" s="288"/>
      <c r="E125" s="288"/>
      <c r="F125" s="333">
        <f>+E122*E123</f>
        <v>359.46000000000004</v>
      </c>
    </row>
    <row r="126" spans="1:6" ht="8.25" customHeight="1">
      <c r="A126" s="305"/>
      <c r="B126" s="296"/>
      <c r="C126" s="296"/>
      <c r="D126" s="296"/>
      <c r="E126" s="296"/>
      <c r="F126" s="297"/>
    </row>
    <row r="127" spans="1:6" ht="10.5" customHeight="1" thickBot="1">
      <c r="A127" s="306"/>
      <c r="B127" s="299"/>
      <c r="C127" s="299"/>
      <c r="D127" s="299"/>
      <c r="E127" s="299"/>
      <c r="F127" s="300"/>
    </row>
    <row r="128" spans="1:6" ht="18.75" thickBot="1">
      <c r="A128" s="307" t="s">
        <v>72</v>
      </c>
      <c r="B128" s="288"/>
      <c r="C128" s="288"/>
      <c r="D128" s="288"/>
      <c r="E128" s="288"/>
      <c r="F128" s="334">
        <f>IF(E80=0,0,F125/E80)</f>
        <v>0.85585714285714298</v>
      </c>
    </row>
    <row r="129" spans="1:6" ht="10.5" customHeight="1">
      <c r="A129" s="305"/>
      <c r="B129" s="296"/>
      <c r="C129" s="296"/>
      <c r="D129" s="296"/>
      <c r="E129" s="296"/>
      <c r="F129" s="297"/>
    </row>
  </sheetData>
  <sheetProtection password="DF55" sheet="1" objects="1" scenarios="1"/>
  <mergeCells count="36">
    <mergeCell ref="B50:C50"/>
    <mergeCell ref="D50:H50"/>
    <mergeCell ref="D82:D83"/>
    <mergeCell ref="E82:E83"/>
    <mergeCell ref="F82:F83"/>
    <mergeCell ref="B47:C47"/>
    <mergeCell ref="D47:H47"/>
    <mergeCell ref="B48:C48"/>
    <mergeCell ref="D48:H48"/>
    <mergeCell ref="B49:C49"/>
    <mergeCell ref="D49:H49"/>
    <mergeCell ref="B44:C44"/>
    <mergeCell ref="D44:H44"/>
    <mergeCell ref="B45:C45"/>
    <mergeCell ref="D45:H45"/>
    <mergeCell ref="B46:C46"/>
    <mergeCell ref="D46:H46"/>
    <mergeCell ref="B43:C43"/>
    <mergeCell ref="D43:H43"/>
    <mergeCell ref="C28:H28"/>
    <mergeCell ref="C29:H29"/>
    <mergeCell ref="C30:H30"/>
    <mergeCell ref="C31:H31"/>
    <mergeCell ref="C32:H32"/>
    <mergeCell ref="C33:H33"/>
    <mergeCell ref="D36:H36"/>
    <mergeCell ref="B41:C41"/>
    <mergeCell ref="D41:H41"/>
    <mergeCell ref="B42:C42"/>
    <mergeCell ref="D42:H42"/>
    <mergeCell ref="C27:H27"/>
    <mergeCell ref="C22:H22"/>
    <mergeCell ref="C23:H23"/>
    <mergeCell ref="C24:H24"/>
    <mergeCell ref="C25:H25"/>
    <mergeCell ref="C26:H26"/>
  </mergeCells>
  <conditionalFormatting sqref="F128 F125 E123 F112 E80 D109 D107 F96 F91 D91 D96 F98">
    <cfRule type="cellIs" dxfId="26" priority="26" stopIfTrue="1" operator="equal">
      <formula>0</formula>
    </cfRule>
    <cfRule type="cellIs" dxfId="25" priority="27" stopIfTrue="1" operator="notEqual">
      <formula>0</formula>
    </cfRule>
  </conditionalFormatting>
  <conditionalFormatting sqref="F117 F120 E106 D103 D88:D89 D93:D94 D18:E18 E17 D41:H50 B59:F63">
    <cfRule type="cellIs" dxfId="24" priority="24" stopIfTrue="1" operator="equal">
      <formula>0</formula>
    </cfRule>
    <cfRule type="cellIs" dxfId="23" priority="25" stopIfTrue="1" operator="notEqual">
      <formula>0</formula>
    </cfRule>
  </conditionalFormatting>
  <conditionalFormatting sqref="E122">
    <cfRule type="cellIs" dxfId="22" priority="23" stopIfTrue="1" operator="equal">
      <formula>1</formula>
    </cfRule>
  </conditionalFormatting>
  <conditionalFormatting sqref="E105 E8 C36">
    <cfRule type="cellIs" dxfId="21" priority="21" stopIfTrue="1" operator="equal">
      <formula>0</formula>
    </cfRule>
    <cfRule type="cellIs" dxfId="20" priority="22" stopIfTrue="1" operator="notEqual">
      <formula>0</formula>
    </cfRule>
  </conditionalFormatting>
  <conditionalFormatting sqref="C84:F84">
    <cfRule type="cellIs" dxfId="19" priority="19" stopIfTrue="1" operator="equal">
      <formula>0</formula>
    </cfRule>
    <cfRule type="cellIs" dxfId="18" priority="20" stopIfTrue="1" operator="notEqual">
      <formula>0</formula>
    </cfRule>
  </conditionalFormatting>
  <conditionalFormatting sqref="E7 E19">
    <cfRule type="cellIs" dxfId="17" priority="17" stopIfTrue="1" operator="equal">
      <formula>" "</formula>
    </cfRule>
    <cfRule type="cellIs" dxfId="16" priority="18" stopIfTrue="1" operator="notEqual">
      <formula>""</formula>
    </cfRule>
  </conditionalFormatting>
  <conditionalFormatting sqref="D7">
    <cfRule type="cellIs" dxfId="15" priority="16" stopIfTrue="1" operator="equal">
      <formula>0</formula>
    </cfRule>
  </conditionalFormatting>
  <conditionalFormatting sqref="D8:D10">
    <cfRule type="cellIs" dxfId="14" priority="14" stopIfTrue="1" operator="equal">
      <formula>0</formula>
    </cfRule>
    <cfRule type="cellIs" dxfId="13" priority="15" stopIfTrue="1" operator="notEqual">
      <formula>0</formula>
    </cfRule>
  </conditionalFormatting>
  <conditionalFormatting sqref="E9:E10">
    <cfRule type="cellIs" dxfId="12" priority="12" stopIfTrue="1" operator="equal">
      <formula>0</formula>
    </cfRule>
    <cfRule type="cellIs" dxfId="11" priority="13" stopIfTrue="1" operator="notEqual">
      <formula>0</formula>
    </cfRule>
  </conditionalFormatting>
  <conditionalFormatting sqref="D19">
    <cfRule type="cellIs" dxfId="10" priority="10" stopIfTrue="1" operator="equal">
      <formula>0</formula>
    </cfRule>
    <cfRule type="cellIs" dxfId="9" priority="11" stopIfTrue="1" operator="notEqual">
      <formula>0</formula>
    </cfRule>
  </conditionalFormatting>
  <conditionalFormatting sqref="D17">
    <cfRule type="cellIs" dxfId="8" priority="8" stopIfTrue="1" operator="equal">
      <formula>1.47</formula>
    </cfRule>
    <cfRule type="cellIs" dxfId="7" priority="9" stopIfTrue="1" operator="notEqual">
      <formula>0</formula>
    </cfRule>
  </conditionalFormatting>
  <conditionalFormatting sqref="C22:H33">
    <cfRule type="cellIs" dxfId="6" priority="6" stopIfTrue="1" operator="equal">
      <formula>"OK"</formula>
    </cfRule>
    <cfRule type="cellIs" dxfId="5" priority="7" stopIfTrue="1" operator="notEqual">
      <formula>"OK"</formula>
    </cfRule>
  </conditionalFormatting>
  <conditionalFormatting sqref="C58:F58">
    <cfRule type="cellIs" dxfId="4" priority="5" stopIfTrue="1" operator="equal">
      <formula>""</formula>
    </cfRule>
  </conditionalFormatting>
  <conditionalFormatting sqref="C71:F71">
    <cfRule type="cellIs" dxfId="3" priority="3" stopIfTrue="1" operator="equal">
      <formula>0</formula>
    </cfRule>
    <cfRule type="cellIs" dxfId="2" priority="4" stopIfTrue="1" operator="greaterThan">
      <formula>0</formula>
    </cfRule>
  </conditionalFormatting>
  <conditionalFormatting sqref="D36:H36">
    <cfRule type="cellIs" dxfId="1" priority="1" stopIfTrue="1" operator="equal">
      <formula>"Enter target process"</formula>
    </cfRule>
    <cfRule type="cellIs" dxfId="0" priority="2" stopIfTrue="1" operator="notEqual">
      <formula>"Enter target process"</formula>
    </cfRule>
  </conditionalFormatting>
  <printOptions horizontalCentered="1"/>
  <pageMargins left="0.31496062992125984" right="0.39370078740157483" top="0.62992125984251968" bottom="0.9055118110236221" header="0.35433070866141736" footer="0.51181102362204722"/>
  <pageSetup scale="69" fitToHeight="0" orientation="portrait" r:id="rId1"/>
  <headerFooter alignWithMargins="0">
    <oddFooter>&amp;L&amp;F&amp;R&amp;A</oddFooter>
  </headerFooter>
  <rowBreaks count="2" manualBreakCount="2">
    <brk id="52" max="16383" man="1"/>
    <brk id="75" max="16383" man="1"/>
  </rowBreaks>
  <drawing r:id="rId2"/>
  <legacyDrawing r:id="rId3"/>
  <oleObjects>
    <oleObject progId="Visio.Drawing.11" shapeId="22532" r:id="rId4"/>
  </oleObjects>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B1:H37"/>
  <sheetViews>
    <sheetView showGridLines="0" tabSelected="1" zoomScale="80" zoomScaleNormal="80" workbookViewId="0">
      <selection activeCell="F29" sqref="F29"/>
    </sheetView>
  </sheetViews>
  <sheetFormatPr defaultRowHeight="15.75"/>
  <cols>
    <col min="1" max="1" width="2.75" style="389" customWidth="1"/>
    <col min="2" max="2" width="3.375" style="389" customWidth="1"/>
    <col min="3" max="3" width="23.25" style="389" customWidth="1"/>
    <col min="4" max="4" width="2.375" style="389" customWidth="1"/>
    <col min="5" max="5" width="21.375" style="389" customWidth="1"/>
    <col min="6" max="6" width="91.75" style="389" customWidth="1"/>
    <col min="7" max="7" width="2" style="389" customWidth="1"/>
    <col min="8" max="16384" width="9" style="389"/>
  </cols>
  <sheetData>
    <row r="1" spans="2:8" ht="16.5" thickBot="1"/>
    <row r="2" spans="2:8">
      <c r="B2" s="408"/>
      <c r="C2" s="409"/>
      <c r="D2" s="409"/>
      <c r="E2" s="409"/>
      <c r="F2" s="409"/>
      <c r="G2" s="410"/>
    </row>
    <row r="3" spans="2:8" ht="15.75" customHeight="1">
      <c r="B3" s="411"/>
      <c r="C3" s="456" t="s">
        <v>266</v>
      </c>
      <c r="D3" s="456"/>
      <c r="E3" s="456"/>
      <c r="F3" s="456"/>
      <c r="G3" s="412"/>
    </row>
    <row r="4" spans="2:8" ht="21.75" thickBot="1">
      <c r="B4" s="411"/>
      <c r="C4" s="413"/>
      <c r="D4" s="413"/>
      <c r="E4" s="414"/>
      <c r="F4" s="413"/>
      <c r="G4" s="412"/>
    </row>
    <row r="5" spans="2:8" ht="42" customHeight="1" thickBot="1">
      <c r="B5" s="411"/>
      <c r="C5" s="459" t="s">
        <v>267</v>
      </c>
      <c r="D5" s="460"/>
      <c r="E5" s="460"/>
      <c r="F5" s="461"/>
      <c r="G5" s="394"/>
      <c r="H5" s="388"/>
    </row>
    <row r="6" spans="2:8" ht="33.75" customHeight="1" thickBot="1">
      <c r="B6" s="411"/>
      <c r="C6" s="407" t="s">
        <v>250</v>
      </c>
      <c r="D6" s="391"/>
      <c r="E6" s="457" t="s">
        <v>243</v>
      </c>
      <c r="F6" s="458"/>
      <c r="G6" s="412"/>
    </row>
    <row r="7" spans="2:8" ht="32.25" thickBot="1">
      <c r="B7" s="411"/>
      <c r="C7" s="392"/>
      <c r="D7" s="393"/>
      <c r="E7" s="390" t="s">
        <v>240</v>
      </c>
      <c r="F7" s="401" t="s">
        <v>280</v>
      </c>
      <c r="G7" s="412"/>
    </row>
    <row r="8" spans="2:8" ht="31.5">
      <c r="B8" s="411"/>
      <c r="C8" s="392"/>
      <c r="D8" s="393"/>
      <c r="E8" s="398" t="s">
        <v>246</v>
      </c>
      <c r="F8" s="402" t="s">
        <v>281</v>
      </c>
      <c r="G8" s="412"/>
    </row>
    <row r="9" spans="2:8" ht="32.25" thickBot="1">
      <c r="B9" s="411"/>
      <c r="C9" s="392"/>
      <c r="D9" s="393"/>
      <c r="E9" s="400" t="s">
        <v>247</v>
      </c>
      <c r="F9" s="397" t="s">
        <v>241</v>
      </c>
      <c r="G9" s="412"/>
    </row>
    <row r="10" spans="2:8">
      <c r="B10" s="411"/>
      <c r="C10" s="392"/>
      <c r="D10" s="393"/>
      <c r="E10" s="398" t="s">
        <v>248</v>
      </c>
      <c r="F10" s="402" t="s">
        <v>239</v>
      </c>
      <c r="G10" s="412"/>
    </row>
    <row r="11" spans="2:8">
      <c r="B11" s="411"/>
      <c r="C11" s="392"/>
      <c r="D11" s="393"/>
      <c r="E11" s="399"/>
      <c r="F11" s="394" t="s">
        <v>282</v>
      </c>
      <c r="G11" s="412"/>
    </row>
    <row r="12" spans="2:8" ht="63.75" thickBot="1">
      <c r="B12" s="411"/>
      <c r="C12" s="392"/>
      <c r="D12" s="393"/>
      <c r="E12" s="400"/>
      <c r="F12" s="397" t="s">
        <v>283</v>
      </c>
      <c r="G12" s="412"/>
    </row>
    <row r="13" spans="2:8" ht="31.5">
      <c r="B13" s="411"/>
      <c r="C13" s="392"/>
      <c r="D13" s="393"/>
      <c r="E13" s="399" t="s">
        <v>249</v>
      </c>
      <c r="F13" s="394" t="s">
        <v>284</v>
      </c>
      <c r="G13" s="412"/>
    </row>
    <row r="14" spans="2:8">
      <c r="B14" s="411"/>
      <c r="C14" s="392"/>
      <c r="D14" s="393"/>
      <c r="E14" s="399"/>
      <c r="F14" s="394" t="s">
        <v>285</v>
      </c>
      <c r="G14" s="412"/>
    </row>
    <row r="15" spans="2:8">
      <c r="B15" s="411"/>
      <c r="C15" s="392"/>
      <c r="D15" s="393"/>
      <c r="E15" s="399"/>
      <c r="F15" s="394" t="s">
        <v>286</v>
      </c>
      <c r="G15" s="412"/>
    </row>
    <row r="16" spans="2:8">
      <c r="B16" s="411"/>
      <c r="C16" s="392"/>
      <c r="D16" s="393"/>
      <c r="E16" s="399"/>
      <c r="F16" s="394" t="s">
        <v>287</v>
      </c>
      <c r="G16" s="412"/>
    </row>
    <row r="17" spans="2:7" ht="39" customHeight="1" thickBot="1">
      <c r="B17" s="411"/>
      <c r="C17" s="395"/>
      <c r="D17" s="396"/>
      <c r="E17" s="400" t="s">
        <v>44</v>
      </c>
      <c r="F17" s="397" t="s">
        <v>288</v>
      </c>
      <c r="G17" s="412"/>
    </row>
    <row r="18" spans="2:7" ht="3" customHeight="1" thickBot="1">
      <c r="B18" s="411"/>
      <c r="C18" s="393"/>
      <c r="D18" s="393"/>
      <c r="E18" s="393"/>
      <c r="F18" s="393"/>
      <c r="G18" s="412"/>
    </row>
    <row r="19" spans="2:7" ht="50.25" customHeight="1" thickBot="1">
      <c r="B19" s="411"/>
      <c r="C19" s="407" t="s">
        <v>251</v>
      </c>
      <c r="D19" s="391"/>
      <c r="E19" s="457" t="s">
        <v>242</v>
      </c>
      <c r="F19" s="458"/>
      <c r="G19" s="412"/>
    </row>
    <row r="20" spans="2:7" ht="54" customHeight="1" thickBot="1">
      <c r="B20" s="411"/>
      <c r="C20" s="395"/>
      <c r="D20" s="396"/>
      <c r="E20" s="390" t="s">
        <v>252</v>
      </c>
      <c r="F20" s="390" t="s">
        <v>289</v>
      </c>
      <c r="G20" s="412"/>
    </row>
    <row r="21" spans="2:7" ht="4.5" customHeight="1" thickBot="1">
      <c r="B21" s="411"/>
      <c r="C21" s="393"/>
      <c r="D21" s="393"/>
      <c r="E21" s="393"/>
      <c r="F21" s="393"/>
      <c r="G21" s="412"/>
    </row>
    <row r="22" spans="2:7" ht="34.5" customHeight="1" thickBot="1">
      <c r="B22" s="411"/>
      <c r="C22" s="407" t="s">
        <v>253</v>
      </c>
      <c r="D22" s="391"/>
      <c r="E22" s="457" t="s">
        <v>245</v>
      </c>
      <c r="F22" s="458"/>
      <c r="G22" s="412"/>
    </row>
    <row r="23" spans="2:7" ht="23.25" customHeight="1">
      <c r="B23" s="411"/>
      <c r="C23" s="392"/>
      <c r="D23" s="393"/>
      <c r="E23" s="398" t="s">
        <v>268</v>
      </c>
      <c r="F23" s="403" t="s">
        <v>255</v>
      </c>
      <c r="G23" s="412"/>
    </row>
    <row r="24" spans="2:7">
      <c r="B24" s="411"/>
      <c r="C24" s="392"/>
      <c r="D24" s="393"/>
      <c r="E24" s="399"/>
      <c r="F24" s="404" t="s">
        <v>256</v>
      </c>
      <c r="G24" s="412"/>
    </row>
    <row r="25" spans="2:7">
      <c r="B25" s="411"/>
      <c r="C25" s="392"/>
      <c r="D25" s="393"/>
      <c r="E25" s="399"/>
      <c r="F25" s="404" t="s">
        <v>263</v>
      </c>
      <c r="G25" s="412"/>
    </row>
    <row r="26" spans="2:7">
      <c r="B26" s="411"/>
      <c r="C26" s="392"/>
      <c r="D26" s="393"/>
      <c r="E26" s="399"/>
      <c r="F26" s="405" t="s">
        <v>262</v>
      </c>
      <c r="G26" s="412"/>
    </row>
    <row r="27" spans="2:7">
      <c r="B27" s="411"/>
      <c r="C27" s="392"/>
      <c r="D27" s="393"/>
      <c r="E27" s="399"/>
      <c r="F27" s="405" t="s">
        <v>265</v>
      </c>
      <c r="G27" s="412"/>
    </row>
    <row r="28" spans="2:7">
      <c r="B28" s="411"/>
      <c r="C28" s="392"/>
      <c r="D28" s="393"/>
      <c r="E28" s="399"/>
      <c r="F28" s="404" t="s">
        <v>261</v>
      </c>
      <c r="G28" s="412"/>
    </row>
    <row r="29" spans="2:7" ht="30">
      <c r="B29" s="411"/>
      <c r="C29" s="392"/>
      <c r="D29" s="393"/>
      <c r="E29" s="399"/>
      <c r="F29" s="405" t="s">
        <v>260</v>
      </c>
      <c r="G29" s="412"/>
    </row>
    <row r="30" spans="2:7">
      <c r="B30" s="411"/>
      <c r="C30" s="392"/>
      <c r="D30" s="393"/>
      <c r="E30" s="399"/>
      <c r="F30" s="405" t="s">
        <v>259</v>
      </c>
      <c r="G30" s="412"/>
    </row>
    <row r="31" spans="2:7">
      <c r="B31" s="411"/>
      <c r="C31" s="392"/>
      <c r="D31" s="393"/>
      <c r="E31" s="399"/>
      <c r="F31" s="405" t="s">
        <v>258</v>
      </c>
      <c r="G31" s="412"/>
    </row>
    <row r="32" spans="2:7">
      <c r="B32" s="411"/>
      <c r="C32" s="392"/>
      <c r="D32" s="393"/>
      <c r="E32" s="399"/>
      <c r="F32" s="405" t="s">
        <v>257</v>
      </c>
      <c r="G32" s="412"/>
    </row>
    <row r="33" spans="2:7" ht="41.25" customHeight="1" thickBot="1">
      <c r="B33" s="411"/>
      <c r="C33" s="395"/>
      <c r="D33" s="396"/>
      <c r="E33" s="400"/>
      <c r="F33" s="406" t="s">
        <v>244</v>
      </c>
      <c r="G33" s="412"/>
    </row>
    <row r="34" spans="2:7" ht="5.25" customHeight="1" thickBot="1">
      <c r="B34" s="411"/>
      <c r="C34" s="393"/>
      <c r="D34" s="393"/>
      <c r="E34" s="393"/>
      <c r="F34" s="393"/>
      <c r="G34" s="412"/>
    </row>
    <row r="35" spans="2:7" ht="48" thickBot="1">
      <c r="B35" s="411"/>
      <c r="C35" s="407" t="s">
        <v>254</v>
      </c>
      <c r="D35" s="391"/>
      <c r="E35" s="457" t="s">
        <v>299</v>
      </c>
      <c r="F35" s="458"/>
      <c r="G35" s="412"/>
    </row>
    <row r="36" spans="2:7" ht="26.25" customHeight="1" thickBot="1">
      <c r="B36" s="411"/>
      <c r="C36" s="395"/>
      <c r="D36" s="396"/>
      <c r="E36" s="390" t="s">
        <v>269</v>
      </c>
      <c r="F36" s="397" t="s">
        <v>264</v>
      </c>
      <c r="G36" s="412"/>
    </row>
    <row r="37" spans="2:7" ht="16.5" thickBot="1">
      <c r="B37" s="415"/>
      <c r="C37" s="416"/>
      <c r="D37" s="416"/>
      <c r="E37" s="416"/>
      <c r="F37" s="416"/>
      <c r="G37" s="417"/>
    </row>
  </sheetData>
  <sheetProtection password="DF55" sheet="1" objects="1" scenarios="1"/>
  <mergeCells count="6">
    <mergeCell ref="C3:F3"/>
    <mergeCell ref="E6:F6"/>
    <mergeCell ref="E19:F19"/>
    <mergeCell ref="E22:F22"/>
    <mergeCell ref="E35:F35"/>
    <mergeCell ref="C5:F5"/>
  </mergeCells>
  <pageMargins left="0.70866141732283472" right="0.28999999999999998" top="0.35" bottom="0.28000000000000003" header="0.31496062992125984" footer="0.2"/>
  <pageSetup scale="64"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B1:R49"/>
  <sheetViews>
    <sheetView showGridLines="0" topLeftCell="A16" workbookViewId="0"/>
  </sheetViews>
  <sheetFormatPr defaultRowHeight="15.75"/>
  <cols>
    <col min="1" max="1" width="2.75" customWidth="1"/>
    <col min="2" max="2" width="2.125" customWidth="1"/>
    <col min="18" max="18" width="1.875" customWidth="1"/>
  </cols>
  <sheetData>
    <row r="1" spans="2:18" ht="16.5" thickBot="1"/>
    <row r="2" spans="2:18" ht="20.25">
      <c r="B2" s="418"/>
      <c r="C2" s="419" t="s">
        <v>290</v>
      </c>
      <c r="D2" s="420"/>
      <c r="E2" s="420"/>
      <c r="F2" s="420"/>
      <c r="G2" s="420"/>
      <c r="H2" s="420"/>
      <c r="I2" s="420"/>
      <c r="J2" s="420"/>
      <c r="K2" s="420"/>
      <c r="L2" s="420"/>
      <c r="M2" s="420"/>
      <c r="N2" s="420"/>
      <c r="O2" s="420"/>
      <c r="P2" s="420"/>
      <c r="Q2" s="420"/>
      <c r="R2" s="421"/>
    </row>
    <row r="3" spans="2:18">
      <c r="B3" s="422"/>
      <c r="C3" s="423"/>
      <c r="D3" s="423"/>
      <c r="E3" s="423"/>
      <c r="F3" s="423"/>
      <c r="G3" s="423"/>
      <c r="H3" s="423"/>
      <c r="I3" s="423"/>
      <c r="J3" s="423"/>
      <c r="K3" s="423"/>
      <c r="L3" s="423"/>
      <c r="M3" s="423"/>
      <c r="N3" s="423"/>
      <c r="O3" s="423"/>
      <c r="P3" s="423"/>
      <c r="Q3" s="423"/>
      <c r="R3" s="424"/>
    </row>
    <row r="4" spans="2:18" ht="16.5" thickBot="1">
      <c r="B4" s="422"/>
      <c r="C4" s="359" t="s">
        <v>270</v>
      </c>
      <c r="D4" s="423"/>
      <c r="E4" s="423"/>
      <c r="F4" s="423"/>
      <c r="G4" s="423"/>
      <c r="H4" s="423"/>
      <c r="I4" s="423"/>
      <c r="J4" s="423"/>
      <c r="K4" s="359" t="s">
        <v>271</v>
      </c>
      <c r="L4" s="423"/>
      <c r="M4" s="423"/>
      <c r="N4" s="423"/>
      <c r="O4" s="423"/>
      <c r="P4" s="423"/>
      <c r="Q4" s="423"/>
      <c r="R4" s="424"/>
    </row>
    <row r="5" spans="2:18" ht="15.75" customHeight="1">
      <c r="B5" s="422"/>
      <c r="C5" s="462" t="s">
        <v>291</v>
      </c>
      <c r="D5" s="463"/>
      <c r="E5" s="463"/>
      <c r="F5" s="463"/>
      <c r="G5" s="463"/>
      <c r="H5" s="463"/>
      <c r="I5" s="464"/>
      <c r="J5" s="423"/>
      <c r="K5" s="471" t="s">
        <v>272</v>
      </c>
      <c r="L5" s="472"/>
      <c r="M5" s="472"/>
      <c r="N5" s="472"/>
      <c r="O5" s="472"/>
      <c r="P5" s="472"/>
      <c r="Q5" s="473"/>
      <c r="R5" s="424"/>
    </row>
    <row r="6" spans="2:18" ht="15.75" customHeight="1">
      <c r="B6" s="422"/>
      <c r="C6" s="465"/>
      <c r="D6" s="466"/>
      <c r="E6" s="466"/>
      <c r="F6" s="466"/>
      <c r="G6" s="466"/>
      <c r="H6" s="466"/>
      <c r="I6" s="467"/>
      <c r="J6" s="423"/>
      <c r="K6" s="474"/>
      <c r="L6" s="475"/>
      <c r="M6" s="475"/>
      <c r="N6" s="475"/>
      <c r="O6" s="475"/>
      <c r="P6" s="475"/>
      <c r="Q6" s="476"/>
      <c r="R6" s="424"/>
    </row>
    <row r="7" spans="2:18" ht="15.75" customHeight="1">
      <c r="B7" s="422"/>
      <c r="C7" s="465"/>
      <c r="D7" s="466"/>
      <c r="E7" s="466"/>
      <c r="F7" s="466"/>
      <c r="G7" s="466"/>
      <c r="H7" s="466"/>
      <c r="I7" s="467"/>
      <c r="J7" s="423"/>
      <c r="K7" s="474"/>
      <c r="L7" s="475"/>
      <c r="M7" s="475"/>
      <c r="N7" s="475"/>
      <c r="O7" s="475"/>
      <c r="P7" s="475"/>
      <c r="Q7" s="476"/>
      <c r="R7" s="424"/>
    </row>
    <row r="8" spans="2:18" ht="15.75" customHeight="1">
      <c r="B8" s="422"/>
      <c r="C8" s="465"/>
      <c r="D8" s="466"/>
      <c r="E8" s="466"/>
      <c r="F8" s="466"/>
      <c r="G8" s="466"/>
      <c r="H8" s="466"/>
      <c r="I8" s="467"/>
      <c r="J8" s="423"/>
      <c r="K8" s="474"/>
      <c r="L8" s="475"/>
      <c r="M8" s="475"/>
      <c r="N8" s="475"/>
      <c r="O8" s="475"/>
      <c r="P8" s="475"/>
      <c r="Q8" s="476"/>
      <c r="R8" s="424"/>
    </row>
    <row r="9" spans="2:18" ht="15.75" customHeight="1">
      <c r="B9" s="422"/>
      <c r="C9" s="465"/>
      <c r="D9" s="466"/>
      <c r="E9" s="466"/>
      <c r="F9" s="466"/>
      <c r="G9" s="466"/>
      <c r="H9" s="466"/>
      <c r="I9" s="467"/>
      <c r="J9" s="423"/>
      <c r="K9" s="474"/>
      <c r="L9" s="475"/>
      <c r="M9" s="475"/>
      <c r="N9" s="475"/>
      <c r="O9" s="475"/>
      <c r="P9" s="475"/>
      <c r="Q9" s="476"/>
      <c r="R9" s="424"/>
    </row>
    <row r="10" spans="2:18" ht="15.75" customHeight="1">
      <c r="B10" s="422"/>
      <c r="C10" s="465"/>
      <c r="D10" s="466"/>
      <c r="E10" s="466"/>
      <c r="F10" s="466"/>
      <c r="G10" s="466"/>
      <c r="H10" s="466"/>
      <c r="I10" s="467"/>
      <c r="J10" s="423"/>
      <c r="K10" s="474"/>
      <c r="L10" s="475"/>
      <c r="M10" s="475"/>
      <c r="N10" s="475"/>
      <c r="O10" s="475"/>
      <c r="P10" s="475"/>
      <c r="Q10" s="476"/>
      <c r="R10" s="424"/>
    </row>
    <row r="11" spans="2:18" ht="16.5" customHeight="1" thickBot="1">
      <c r="B11" s="422"/>
      <c r="C11" s="468"/>
      <c r="D11" s="469"/>
      <c r="E11" s="469"/>
      <c r="F11" s="469"/>
      <c r="G11" s="469"/>
      <c r="H11" s="469"/>
      <c r="I11" s="470"/>
      <c r="J11" s="423"/>
      <c r="K11" s="474"/>
      <c r="L11" s="475"/>
      <c r="M11" s="475"/>
      <c r="N11" s="475"/>
      <c r="O11" s="475"/>
      <c r="P11" s="475"/>
      <c r="Q11" s="476"/>
      <c r="R11" s="424"/>
    </row>
    <row r="12" spans="2:18" ht="16.5" thickBot="1">
      <c r="B12" s="422"/>
      <c r="C12" s="359" t="s">
        <v>273</v>
      </c>
      <c r="D12" s="356"/>
      <c r="E12" s="423"/>
      <c r="F12" s="423"/>
      <c r="G12" s="423"/>
      <c r="H12" s="423"/>
      <c r="I12" s="423"/>
      <c r="J12" s="423"/>
      <c r="K12" s="474"/>
      <c r="L12" s="475"/>
      <c r="M12" s="475"/>
      <c r="N12" s="475"/>
      <c r="O12" s="475"/>
      <c r="P12" s="475"/>
      <c r="Q12" s="476"/>
      <c r="R12" s="424"/>
    </row>
    <row r="13" spans="2:18" ht="15.75" customHeight="1">
      <c r="B13" s="422"/>
      <c r="C13" s="480" t="s">
        <v>274</v>
      </c>
      <c r="D13" s="472"/>
      <c r="E13" s="472"/>
      <c r="F13" s="472"/>
      <c r="G13" s="472"/>
      <c r="H13" s="472"/>
      <c r="I13" s="473"/>
      <c r="J13" s="423"/>
      <c r="K13" s="474"/>
      <c r="L13" s="475"/>
      <c r="M13" s="475"/>
      <c r="N13" s="475"/>
      <c r="O13" s="475"/>
      <c r="P13" s="475"/>
      <c r="Q13" s="476"/>
      <c r="R13" s="424"/>
    </row>
    <row r="14" spans="2:18" ht="15.75" customHeight="1">
      <c r="B14" s="422"/>
      <c r="C14" s="474"/>
      <c r="D14" s="475"/>
      <c r="E14" s="475"/>
      <c r="F14" s="475"/>
      <c r="G14" s="475"/>
      <c r="H14" s="475"/>
      <c r="I14" s="476"/>
      <c r="J14" s="423"/>
      <c r="K14" s="474"/>
      <c r="L14" s="475"/>
      <c r="M14" s="475"/>
      <c r="N14" s="475"/>
      <c r="O14" s="475"/>
      <c r="P14" s="475"/>
      <c r="Q14" s="476"/>
      <c r="R14" s="424"/>
    </row>
    <row r="15" spans="2:18" ht="15.75" customHeight="1">
      <c r="B15" s="422"/>
      <c r="C15" s="474"/>
      <c r="D15" s="475"/>
      <c r="E15" s="475"/>
      <c r="F15" s="475"/>
      <c r="G15" s="475"/>
      <c r="H15" s="475"/>
      <c r="I15" s="476"/>
      <c r="J15" s="423"/>
      <c r="K15" s="474"/>
      <c r="L15" s="475"/>
      <c r="M15" s="475"/>
      <c r="N15" s="475"/>
      <c r="O15" s="475"/>
      <c r="P15" s="475"/>
      <c r="Q15" s="476"/>
      <c r="R15" s="424"/>
    </row>
    <row r="16" spans="2:18" ht="15.75" customHeight="1">
      <c r="B16" s="422"/>
      <c r="C16" s="474"/>
      <c r="D16" s="475"/>
      <c r="E16" s="475"/>
      <c r="F16" s="475"/>
      <c r="G16" s="475"/>
      <c r="H16" s="475"/>
      <c r="I16" s="476"/>
      <c r="J16" s="423"/>
      <c r="K16" s="474"/>
      <c r="L16" s="475"/>
      <c r="M16" s="475"/>
      <c r="N16" s="475"/>
      <c r="O16" s="475"/>
      <c r="P16" s="475"/>
      <c r="Q16" s="476"/>
      <c r="R16" s="424"/>
    </row>
    <row r="17" spans="2:18" ht="15.75" customHeight="1">
      <c r="B17" s="422"/>
      <c r="C17" s="474"/>
      <c r="D17" s="475"/>
      <c r="E17" s="475"/>
      <c r="F17" s="475"/>
      <c r="G17" s="475"/>
      <c r="H17" s="475"/>
      <c r="I17" s="476"/>
      <c r="J17" s="423"/>
      <c r="K17" s="474"/>
      <c r="L17" s="475"/>
      <c r="M17" s="475"/>
      <c r="N17" s="475"/>
      <c r="O17" s="475"/>
      <c r="P17" s="475"/>
      <c r="Q17" s="476"/>
      <c r="R17" s="424"/>
    </row>
    <row r="18" spans="2:18" ht="15.75" customHeight="1">
      <c r="B18" s="422"/>
      <c r="C18" s="474"/>
      <c r="D18" s="475"/>
      <c r="E18" s="475"/>
      <c r="F18" s="475"/>
      <c r="G18" s="475"/>
      <c r="H18" s="475"/>
      <c r="I18" s="476"/>
      <c r="J18" s="423"/>
      <c r="K18" s="474"/>
      <c r="L18" s="475"/>
      <c r="M18" s="475"/>
      <c r="N18" s="475"/>
      <c r="O18" s="475"/>
      <c r="P18" s="475"/>
      <c r="Q18" s="476"/>
      <c r="R18" s="424"/>
    </row>
    <row r="19" spans="2:18" ht="15.75" customHeight="1">
      <c r="B19" s="422"/>
      <c r="C19" s="474"/>
      <c r="D19" s="475"/>
      <c r="E19" s="475"/>
      <c r="F19" s="475"/>
      <c r="G19" s="475"/>
      <c r="H19" s="475"/>
      <c r="I19" s="476"/>
      <c r="J19" s="423"/>
      <c r="K19" s="474"/>
      <c r="L19" s="475"/>
      <c r="M19" s="475"/>
      <c r="N19" s="475"/>
      <c r="O19" s="475"/>
      <c r="P19" s="475"/>
      <c r="Q19" s="476"/>
      <c r="R19" s="424"/>
    </row>
    <row r="20" spans="2:18" ht="16.5" customHeight="1" thickBot="1">
      <c r="B20" s="422"/>
      <c r="C20" s="477"/>
      <c r="D20" s="478"/>
      <c r="E20" s="478"/>
      <c r="F20" s="478"/>
      <c r="G20" s="478"/>
      <c r="H20" s="478"/>
      <c r="I20" s="479"/>
      <c r="J20" s="423"/>
      <c r="K20" s="474"/>
      <c r="L20" s="475"/>
      <c r="M20" s="475"/>
      <c r="N20" s="475"/>
      <c r="O20" s="475"/>
      <c r="P20" s="475"/>
      <c r="Q20" s="476"/>
      <c r="R20" s="424"/>
    </row>
    <row r="21" spans="2:18" ht="16.5" thickBot="1">
      <c r="B21" s="422"/>
      <c r="C21" s="359" t="s">
        <v>275</v>
      </c>
      <c r="D21" s="423"/>
      <c r="E21" s="423"/>
      <c r="F21" s="423"/>
      <c r="G21" s="423"/>
      <c r="H21" s="423"/>
      <c r="I21" s="423"/>
      <c r="J21" s="423"/>
      <c r="K21" s="474"/>
      <c r="L21" s="475"/>
      <c r="M21" s="475"/>
      <c r="N21" s="475"/>
      <c r="O21" s="475"/>
      <c r="P21" s="475"/>
      <c r="Q21" s="476"/>
      <c r="R21" s="424"/>
    </row>
    <row r="22" spans="2:18" ht="16.5" customHeight="1" thickBot="1">
      <c r="B22" s="422"/>
      <c r="C22" s="471" t="s">
        <v>276</v>
      </c>
      <c r="D22" s="481"/>
      <c r="E22" s="481"/>
      <c r="F22" s="481"/>
      <c r="G22" s="481"/>
      <c r="H22" s="481"/>
      <c r="I22" s="482"/>
      <c r="J22" s="423"/>
      <c r="K22" s="477"/>
      <c r="L22" s="478"/>
      <c r="M22" s="478"/>
      <c r="N22" s="478"/>
      <c r="O22" s="478"/>
      <c r="P22" s="478"/>
      <c r="Q22" s="479"/>
      <c r="R22" s="424"/>
    </row>
    <row r="23" spans="2:18" ht="16.5" customHeight="1" thickBot="1">
      <c r="B23" s="422"/>
      <c r="C23" s="483"/>
      <c r="D23" s="484"/>
      <c r="E23" s="484"/>
      <c r="F23" s="484"/>
      <c r="G23" s="484"/>
      <c r="H23" s="484"/>
      <c r="I23" s="485"/>
      <c r="J23" s="423"/>
      <c r="K23" s="359" t="s">
        <v>277</v>
      </c>
      <c r="L23" s="425"/>
      <c r="M23" s="425"/>
      <c r="N23" s="425"/>
      <c r="O23" s="425"/>
      <c r="P23" s="425"/>
      <c r="Q23" s="425"/>
      <c r="R23" s="424"/>
    </row>
    <row r="24" spans="2:18" ht="15.75" customHeight="1">
      <c r="B24" s="422"/>
      <c r="C24" s="483"/>
      <c r="D24" s="484"/>
      <c r="E24" s="484"/>
      <c r="F24" s="484"/>
      <c r="G24" s="484"/>
      <c r="H24" s="484"/>
      <c r="I24" s="485"/>
      <c r="J24" s="423"/>
      <c r="K24" s="471" t="s">
        <v>278</v>
      </c>
      <c r="L24" s="481"/>
      <c r="M24" s="481"/>
      <c r="N24" s="481"/>
      <c r="O24" s="481"/>
      <c r="P24" s="481"/>
      <c r="Q24" s="482"/>
      <c r="R24" s="424"/>
    </row>
    <row r="25" spans="2:18" ht="15.75" customHeight="1">
      <c r="B25" s="422"/>
      <c r="C25" s="483"/>
      <c r="D25" s="484"/>
      <c r="E25" s="484"/>
      <c r="F25" s="484"/>
      <c r="G25" s="484"/>
      <c r="H25" s="484"/>
      <c r="I25" s="485"/>
      <c r="J25" s="423"/>
      <c r="K25" s="483"/>
      <c r="L25" s="484"/>
      <c r="M25" s="484"/>
      <c r="N25" s="484"/>
      <c r="O25" s="484"/>
      <c r="P25" s="484"/>
      <c r="Q25" s="485"/>
      <c r="R25" s="424"/>
    </row>
    <row r="26" spans="2:18" ht="15.75" customHeight="1">
      <c r="B26" s="422"/>
      <c r="C26" s="483"/>
      <c r="D26" s="484"/>
      <c r="E26" s="484"/>
      <c r="F26" s="484"/>
      <c r="G26" s="484"/>
      <c r="H26" s="484"/>
      <c r="I26" s="485"/>
      <c r="J26" s="423"/>
      <c r="K26" s="483"/>
      <c r="L26" s="484"/>
      <c r="M26" s="484"/>
      <c r="N26" s="484"/>
      <c r="O26" s="484"/>
      <c r="P26" s="484"/>
      <c r="Q26" s="485"/>
      <c r="R26" s="424"/>
    </row>
    <row r="27" spans="2:18" ht="15.75" customHeight="1">
      <c r="B27" s="422"/>
      <c r="C27" s="483"/>
      <c r="D27" s="484"/>
      <c r="E27" s="484"/>
      <c r="F27" s="484"/>
      <c r="G27" s="484"/>
      <c r="H27" s="484"/>
      <c r="I27" s="485"/>
      <c r="J27" s="423"/>
      <c r="K27" s="483"/>
      <c r="L27" s="484"/>
      <c r="M27" s="484"/>
      <c r="N27" s="484"/>
      <c r="O27" s="484"/>
      <c r="P27" s="484"/>
      <c r="Q27" s="485"/>
      <c r="R27" s="424"/>
    </row>
    <row r="28" spans="2:18" ht="16.5" customHeight="1" thickBot="1">
      <c r="B28" s="422"/>
      <c r="C28" s="486"/>
      <c r="D28" s="487"/>
      <c r="E28" s="487"/>
      <c r="F28" s="487"/>
      <c r="G28" s="487"/>
      <c r="H28" s="487"/>
      <c r="I28" s="488"/>
      <c r="J28" s="423"/>
      <c r="K28" s="483"/>
      <c r="L28" s="484"/>
      <c r="M28" s="484"/>
      <c r="N28" s="484"/>
      <c r="O28" s="484"/>
      <c r="P28" s="484"/>
      <c r="Q28" s="485"/>
      <c r="R28" s="424"/>
    </row>
    <row r="29" spans="2:18" ht="16.5" thickBot="1">
      <c r="B29" s="422"/>
      <c r="C29" s="359" t="s">
        <v>247</v>
      </c>
      <c r="D29" s="423"/>
      <c r="E29" s="423"/>
      <c r="F29" s="423"/>
      <c r="G29" s="423"/>
      <c r="H29" s="423"/>
      <c r="I29" s="423"/>
      <c r="J29" s="423"/>
      <c r="K29" s="483"/>
      <c r="L29" s="484"/>
      <c r="M29" s="484"/>
      <c r="N29" s="484"/>
      <c r="O29" s="484"/>
      <c r="P29" s="484"/>
      <c r="Q29" s="485"/>
      <c r="R29" s="424"/>
    </row>
    <row r="30" spans="2:18" ht="15.75" customHeight="1">
      <c r="B30" s="422"/>
      <c r="C30" s="471" t="s">
        <v>292</v>
      </c>
      <c r="D30" s="481"/>
      <c r="E30" s="481"/>
      <c r="F30" s="481"/>
      <c r="G30" s="481"/>
      <c r="H30" s="481"/>
      <c r="I30" s="482"/>
      <c r="J30" s="423"/>
      <c r="K30" s="483"/>
      <c r="L30" s="484"/>
      <c r="M30" s="484"/>
      <c r="N30" s="484"/>
      <c r="O30" s="484"/>
      <c r="P30" s="484"/>
      <c r="Q30" s="485"/>
      <c r="R30" s="424"/>
    </row>
    <row r="31" spans="2:18">
      <c r="B31" s="422"/>
      <c r="C31" s="483"/>
      <c r="D31" s="484"/>
      <c r="E31" s="484"/>
      <c r="F31" s="484"/>
      <c r="G31" s="484"/>
      <c r="H31" s="484"/>
      <c r="I31" s="485"/>
      <c r="J31" s="423"/>
      <c r="K31" s="483"/>
      <c r="L31" s="484"/>
      <c r="M31" s="484"/>
      <c r="N31" s="484"/>
      <c r="O31" s="484"/>
      <c r="P31" s="484"/>
      <c r="Q31" s="485"/>
      <c r="R31" s="424"/>
    </row>
    <row r="32" spans="2:18">
      <c r="B32" s="422"/>
      <c r="C32" s="483"/>
      <c r="D32" s="484"/>
      <c r="E32" s="484"/>
      <c r="F32" s="484"/>
      <c r="G32" s="484"/>
      <c r="H32" s="484"/>
      <c r="I32" s="485"/>
      <c r="J32" s="423"/>
      <c r="K32" s="483"/>
      <c r="L32" s="484"/>
      <c r="M32" s="484"/>
      <c r="N32" s="484"/>
      <c r="O32" s="484"/>
      <c r="P32" s="484"/>
      <c r="Q32" s="485"/>
      <c r="R32" s="424"/>
    </row>
    <row r="33" spans="2:18">
      <c r="B33" s="422"/>
      <c r="C33" s="483"/>
      <c r="D33" s="484"/>
      <c r="E33" s="484"/>
      <c r="F33" s="484"/>
      <c r="G33" s="484"/>
      <c r="H33" s="484"/>
      <c r="I33" s="485"/>
      <c r="J33" s="423"/>
      <c r="K33" s="483"/>
      <c r="L33" s="484"/>
      <c r="M33" s="484"/>
      <c r="N33" s="484"/>
      <c r="O33" s="484"/>
      <c r="P33" s="484"/>
      <c r="Q33" s="485"/>
      <c r="R33" s="424"/>
    </row>
    <row r="34" spans="2:18">
      <c r="B34" s="422"/>
      <c r="C34" s="483"/>
      <c r="D34" s="484"/>
      <c r="E34" s="484"/>
      <c r="F34" s="484"/>
      <c r="G34" s="484"/>
      <c r="H34" s="484"/>
      <c r="I34" s="485"/>
      <c r="J34" s="423"/>
      <c r="K34" s="483"/>
      <c r="L34" s="484"/>
      <c r="M34" s="484"/>
      <c r="N34" s="484"/>
      <c r="O34" s="484"/>
      <c r="P34" s="484"/>
      <c r="Q34" s="485"/>
      <c r="R34" s="424"/>
    </row>
    <row r="35" spans="2:18">
      <c r="B35" s="422"/>
      <c r="C35" s="483"/>
      <c r="D35" s="484"/>
      <c r="E35" s="484"/>
      <c r="F35" s="484"/>
      <c r="G35" s="484"/>
      <c r="H35" s="484"/>
      <c r="I35" s="485"/>
      <c r="J35" s="423"/>
      <c r="K35" s="483"/>
      <c r="L35" s="484"/>
      <c r="M35" s="484"/>
      <c r="N35" s="484"/>
      <c r="O35" s="484"/>
      <c r="P35" s="484"/>
      <c r="Q35" s="485"/>
      <c r="R35" s="424"/>
    </row>
    <row r="36" spans="2:18">
      <c r="B36" s="422"/>
      <c r="C36" s="483"/>
      <c r="D36" s="484"/>
      <c r="E36" s="484"/>
      <c r="F36" s="484"/>
      <c r="G36" s="484"/>
      <c r="H36" s="484"/>
      <c r="I36" s="485"/>
      <c r="J36" s="423"/>
      <c r="K36" s="483"/>
      <c r="L36" s="484"/>
      <c r="M36" s="484"/>
      <c r="N36" s="484"/>
      <c r="O36" s="484"/>
      <c r="P36" s="484"/>
      <c r="Q36" s="485"/>
      <c r="R36" s="424"/>
    </row>
    <row r="37" spans="2:18">
      <c r="B37" s="422"/>
      <c r="C37" s="483"/>
      <c r="D37" s="484"/>
      <c r="E37" s="484"/>
      <c r="F37" s="484"/>
      <c r="G37" s="484"/>
      <c r="H37" s="484"/>
      <c r="I37" s="485"/>
      <c r="J37" s="423"/>
      <c r="K37" s="483"/>
      <c r="L37" s="484"/>
      <c r="M37" s="484"/>
      <c r="N37" s="484"/>
      <c r="O37" s="484"/>
      <c r="P37" s="484"/>
      <c r="Q37" s="485"/>
      <c r="R37" s="424"/>
    </row>
    <row r="38" spans="2:18">
      <c r="B38" s="422"/>
      <c r="C38" s="483"/>
      <c r="D38" s="484"/>
      <c r="E38" s="484"/>
      <c r="F38" s="484"/>
      <c r="G38" s="484"/>
      <c r="H38" s="484"/>
      <c r="I38" s="485"/>
      <c r="J38" s="423"/>
      <c r="K38" s="483"/>
      <c r="L38" s="484"/>
      <c r="M38" s="484"/>
      <c r="N38" s="484"/>
      <c r="O38" s="484"/>
      <c r="P38" s="484"/>
      <c r="Q38" s="485"/>
      <c r="R38" s="424"/>
    </row>
    <row r="39" spans="2:18">
      <c r="B39" s="422"/>
      <c r="C39" s="483"/>
      <c r="D39" s="484"/>
      <c r="E39" s="484"/>
      <c r="F39" s="484"/>
      <c r="G39" s="484"/>
      <c r="H39" s="484"/>
      <c r="I39" s="485"/>
      <c r="J39" s="423"/>
      <c r="K39" s="483"/>
      <c r="L39" s="484"/>
      <c r="M39" s="484"/>
      <c r="N39" s="484"/>
      <c r="O39" s="484"/>
      <c r="P39" s="484"/>
      <c r="Q39" s="485"/>
      <c r="R39" s="424"/>
    </row>
    <row r="40" spans="2:18">
      <c r="B40" s="422"/>
      <c r="C40" s="483"/>
      <c r="D40" s="484"/>
      <c r="E40" s="484"/>
      <c r="F40" s="484"/>
      <c r="G40" s="484"/>
      <c r="H40" s="484"/>
      <c r="I40" s="485"/>
      <c r="J40" s="423"/>
      <c r="K40" s="483"/>
      <c r="L40" s="484"/>
      <c r="M40" s="484"/>
      <c r="N40" s="484"/>
      <c r="O40" s="484"/>
      <c r="P40" s="484"/>
      <c r="Q40" s="485"/>
      <c r="R40" s="424"/>
    </row>
    <row r="41" spans="2:18" ht="16.5" thickBot="1">
      <c r="B41" s="422"/>
      <c r="C41" s="483"/>
      <c r="D41" s="484"/>
      <c r="E41" s="484"/>
      <c r="F41" s="484"/>
      <c r="G41" s="484"/>
      <c r="H41" s="484"/>
      <c r="I41" s="485"/>
      <c r="J41" s="423"/>
      <c r="K41" s="486"/>
      <c r="L41" s="487"/>
      <c r="M41" s="487"/>
      <c r="N41" s="487"/>
      <c r="O41" s="487"/>
      <c r="P41" s="487"/>
      <c r="Q41" s="488"/>
      <c r="R41" s="424"/>
    </row>
    <row r="42" spans="2:18" ht="16.5" thickBot="1">
      <c r="B42" s="422"/>
      <c r="C42" s="483"/>
      <c r="D42" s="484"/>
      <c r="E42" s="484"/>
      <c r="F42" s="484"/>
      <c r="G42" s="484"/>
      <c r="H42" s="484"/>
      <c r="I42" s="485"/>
      <c r="J42" s="423"/>
      <c r="K42" s="359" t="s">
        <v>279</v>
      </c>
      <c r="L42" s="423"/>
      <c r="M42" s="423"/>
      <c r="N42" s="423"/>
      <c r="O42" s="423"/>
      <c r="P42" s="423"/>
      <c r="Q42" s="423"/>
      <c r="R42" s="424"/>
    </row>
    <row r="43" spans="2:18">
      <c r="B43" s="422"/>
      <c r="C43" s="483"/>
      <c r="D43" s="484"/>
      <c r="E43" s="484"/>
      <c r="F43" s="484"/>
      <c r="G43" s="484"/>
      <c r="H43" s="484"/>
      <c r="I43" s="485"/>
      <c r="J43" s="423"/>
      <c r="K43" s="471" t="s">
        <v>293</v>
      </c>
      <c r="L43" s="481"/>
      <c r="M43" s="481"/>
      <c r="N43" s="481"/>
      <c r="O43" s="481"/>
      <c r="P43" s="481"/>
      <c r="Q43" s="482"/>
      <c r="R43" s="424"/>
    </row>
    <row r="44" spans="2:18">
      <c r="B44" s="422"/>
      <c r="C44" s="483"/>
      <c r="D44" s="484"/>
      <c r="E44" s="484"/>
      <c r="F44" s="484"/>
      <c r="G44" s="484"/>
      <c r="H44" s="484"/>
      <c r="I44" s="485"/>
      <c r="J44" s="423"/>
      <c r="K44" s="483"/>
      <c r="L44" s="484"/>
      <c r="M44" s="484"/>
      <c r="N44" s="484"/>
      <c r="O44" s="484"/>
      <c r="P44" s="484"/>
      <c r="Q44" s="485"/>
      <c r="R44" s="424"/>
    </row>
    <row r="45" spans="2:18">
      <c r="B45" s="422"/>
      <c r="C45" s="483"/>
      <c r="D45" s="484"/>
      <c r="E45" s="484"/>
      <c r="F45" s="484"/>
      <c r="G45" s="484"/>
      <c r="H45" s="484"/>
      <c r="I45" s="485"/>
      <c r="J45" s="423"/>
      <c r="K45" s="483"/>
      <c r="L45" s="484"/>
      <c r="M45" s="484"/>
      <c r="N45" s="484"/>
      <c r="O45" s="484"/>
      <c r="P45" s="484"/>
      <c r="Q45" s="485"/>
      <c r="R45" s="424"/>
    </row>
    <row r="46" spans="2:18">
      <c r="B46" s="422"/>
      <c r="C46" s="483"/>
      <c r="D46" s="484"/>
      <c r="E46" s="484"/>
      <c r="F46" s="484"/>
      <c r="G46" s="484"/>
      <c r="H46" s="484"/>
      <c r="I46" s="485"/>
      <c r="J46" s="423"/>
      <c r="K46" s="483"/>
      <c r="L46" s="484"/>
      <c r="M46" s="484"/>
      <c r="N46" s="484"/>
      <c r="O46" s="484"/>
      <c r="P46" s="484"/>
      <c r="Q46" s="485"/>
      <c r="R46" s="424"/>
    </row>
    <row r="47" spans="2:18">
      <c r="B47" s="422"/>
      <c r="C47" s="483"/>
      <c r="D47" s="484"/>
      <c r="E47" s="484"/>
      <c r="F47" s="484"/>
      <c r="G47" s="484"/>
      <c r="H47" s="484"/>
      <c r="I47" s="485"/>
      <c r="J47" s="423"/>
      <c r="K47" s="483"/>
      <c r="L47" s="484"/>
      <c r="M47" s="484"/>
      <c r="N47" s="484"/>
      <c r="O47" s="484"/>
      <c r="P47" s="484"/>
      <c r="Q47" s="485"/>
      <c r="R47" s="424"/>
    </row>
    <row r="48" spans="2:18" ht="16.5" thickBot="1">
      <c r="B48" s="422"/>
      <c r="C48" s="486"/>
      <c r="D48" s="487"/>
      <c r="E48" s="487"/>
      <c r="F48" s="487"/>
      <c r="G48" s="487"/>
      <c r="H48" s="487"/>
      <c r="I48" s="488"/>
      <c r="J48" s="423"/>
      <c r="K48" s="486"/>
      <c r="L48" s="487"/>
      <c r="M48" s="487"/>
      <c r="N48" s="487"/>
      <c r="O48" s="487"/>
      <c r="P48" s="487"/>
      <c r="Q48" s="488"/>
      <c r="R48" s="424"/>
    </row>
    <row r="49" spans="2:18" ht="16.5" thickBot="1">
      <c r="B49" s="426"/>
      <c r="C49" s="427"/>
      <c r="D49" s="427"/>
      <c r="E49" s="427"/>
      <c r="F49" s="427"/>
      <c r="G49" s="427"/>
      <c r="H49" s="427"/>
      <c r="I49" s="427"/>
      <c r="J49" s="427"/>
      <c r="K49" s="427"/>
      <c r="L49" s="427"/>
      <c r="M49" s="427"/>
      <c r="N49" s="427"/>
      <c r="O49" s="427"/>
      <c r="P49" s="427"/>
      <c r="Q49" s="427"/>
      <c r="R49" s="428"/>
    </row>
  </sheetData>
  <sheetProtection password="DF55" sheet="1" objects="1" scenarios="1"/>
  <mergeCells count="7">
    <mergeCell ref="C5:I11"/>
    <mergeCell ref="K5:Q22"/>
    <mergeCell ref="C13:I20"/>
    <mergeCell ref="C22:I28"/>
    <mergeCell ref="K24:Q41"/>
    <mergeCell ref="C30:I48"/>
    <mergeCell ref="K43:Q48"/>
  </mergeCells>
  <pageMargins left="0.17" right="0.23" top="0.36" bottom="0.32" header="0.31496062992125984" footer="0.31496062992125984"/>
  <pageSetup scale="74" orientation="landscape" r:id="rId1"/>
</worksheet>
</file>

<file path=xl/worksheets/sheet4.xml><?xml version="1.0" encoding="utf-8"?>
<worksheet xmlns="http://schemas.openxmlformats.org/spreadsheetml/2006/main" xmlns:r="http://schemas.openxmlformats.org/officeDocument/2006/relationships">
  <sheetPr codeName="Sheet1" enableFormatConditionsCalculation="0">
    <tabColor indexed="22"/>
  </sheetPr>
  <dimension ref="A1"/>
  <sheetViews>
    <sheetView showGridLines="0" topLeftCell="A16" workbookViewId="0">
      <selection activeCell="B2" sqref="B2"/>
    </sheetView>
  </sheetViews>
  <sheetFormatPr defaultRowHeight="15.75"/>
  <sheetData/>
  <sheetProtection password="DF55" sheet="1" objects="1" scenarios="1"/>
  <phoneticPr fontId="0" type="noConversion"/>
  <pageMargins left="0.75" right="0.75" top="1" bottom="1" header="0.5" footer="0.5"/>
  <pageSetup orientation="portrait" r:id="rId1"/>
  <headerFooter alignWithMargins="0">
    <oddFooter>&amp;L&amp;F&amp;R&amp;A</oddFooter>
  </headerFooter>
  <drawing r:id="rId2"/>
</worksheet>
</file>

<file path=xl/worksheets/sheet5.xml><?xml version="1.0" encoding="utf-8"?>
<worksheet xmlns="http://schemas.openxmlformats.org/spreadsheetml/2006/main" xmlns:r="http://schemas.openxmlformats.org/officeDocument/2006/relationships">
  <sheetPr enableFormatConditionsCalculation="0">
    <tabColor indexed="55"/>
    <pageSetUpPr fitToPage="1"/>
  </sheetPr>
  <dimension ref="A1:N128"/>
  <sheetViews>
    <sheetView showGridLines="0" workbookViewId="0">
      <selection activeCell="C4" sqref="C4"/>
    </sheetView>
  </sheetViews>
  <sheetFormatPr defaultRowHeight="15.75"/>
  <cols>
    <col min="1" max="1" width="10.875" style="317" customWidth="1"/>
    <col min="2" max="2" width="32.125" customWidth="1"/>
    <col min="3" max="3" width="22.5" customWidth="1"/>
    <col min="5" max="5" width="14.125" bestFit="1" customWidth="1"/>
  </cols>
  <sheetData>
    <row r="1" spans="1:7" ht="72.75" customHeight="1">
      <c r="C1" s="323" t="s">
        <v>297</v>
      </c>
    </row>
    <row r="2" spans="1:7" s="247" customFormat="1" ht="37.5" customHeight="1">
      <c r="A2" s="316"/>
      <c r="B2" s="266" t="s">
        <v>138</v>
      </c>
    </row>
    <row r="3" spans="1:7" s="247" customFormat="1" ht="37.5" customHeight="1" thickBot="1">
      <c r="A3" s="316"/>
      <c r="B3" s="318"/>
    </row>
    <row r="4" spans="1:7" s="247" customFormat="1" ht="57" customHeight="1" thickBot="1">
      <c r="A4" s="316"/>
      <c r="C4" s="264" t="s">
        <v>150</v>
      </c>
      <c r="D4" s="265" t="s">
        <v>151</v>
      </c>
      <c r="E4" s="267" t="s">
        <v>160</v>
      </c>
      <c r="F4" s="268" t="s">
        <v>152</v>
      </c>
      <c r="G4" s="269" t="s">
        <v>153</v>
      </c>
    </row>
    <row r="5" spans="1:7" s="247" customFormat="1" ht="32.25" customHeight="1">
      <c r="A5" s="259" t="s">
        <v>168</v>
      </c>
      <c r="B5" s="250"/>
    </row>
    <row r="6" spans="1:7" s="247" customFormat="1" ht="51.75" customHeight="1" thickBot="1">
      <c r="A6" s="316" t="s">
        <v>169</v>
      </c>
      <c r="B6" s="250" t="s">
        <v>116</v>
      </c>
      <c r="C6" s="449" t="s">
        <v>149</v>
      </c>
      <c r="E6" s="249" t="s">
        <v>144</v>
      </c>
      <c r="F6" s="259"/>
    </row>
    <row r="7" spans="1:7" s="247" customFormat="1" ht="18.75" customHeight="1" thickTop="1" thickBot="1">
      <c r="A7" s="316"/>
      <c r="C7" s="248" t="s">
        <v>146</v>
      </c>
      <c r="D7" s="260">
        <v>6</v>
      </c>
      <c r="E7" s="319"/>
    </row>
    <row r="8" spans="1:7" s="247" customFormat="1" ht="16.5" thickTop="1" thickBot="1">
      <c r="A8" s="316"/>
      <c r="B8" s="262"/>
      <c r="C8" s="248" t="s">
        <v>117</v>
      </c>
      <c r="D8" s="326">
        <f>F70</f>
        <v>4</v>
      </c>
      <c r="E8" s="320" t="s">
        <v>190</v>
      </c>
    </row>
    <row r="9" spans="1:7" s="247" customFormat="1" ht="18.75" customHeight="1" thickTop="1" thickBot="1">
      <c r="A9" s="316"/>
      <c r="C9" s="248" t="s">
        <v>143</v>
      </c>
      <c r="D9" s="260">
        <f>C70</f>
        <v>3120</v>
      </c>
      <c r="E9" s="321" t="str">
        <f>C57</f>
        <v>minutes</v>
      </c>
    </row>
    <row r="10" spans="1:7" s="247" customFormat="1" ht="16.5" thickTop="1" thickBot="1">
      <c r="A10" s="316"/>
      <c r="B10" s="262"/>
      <c r="C10" s="248" t="s">
        <v>161</v>
      </c>
      <c r="D10" s="260">
        <f>D70</f>
        <v>37</v>
      </c>
      <c r="E10" s="321" t="str">
        <f>D57</f>
        <v>minutes</v>
      </c>
    </row>
    <row r="11" spans="1:7" s="247" customFormat="1" thickTop="1">
      <c r="A11" s="316"/>
      <c r="C11" s="248"/>
    </row>
    <row r="12" spans="1:7" s="247" customFormat="1" ht="15">
      <c r="A12" s="316"/>
    </row>
    <row r="13" spans="1:7" s="247" customFormat="1" ht="15">
      <c r="A13" s="316"/>
    </row>
    <row r="14" spans="1:7" s="247" customFormat="1" ht="36" customHeight="1">
      <c r="A14" s="316" t="s">
        <v>170</v>
      </c>
      <c r="B14" s="250" t="s">
        <v>157</v>
      </c>
      <c r="C14" s="450" t="s">
        <v>296</v>
      </c>
    </row>
    <row r="15" spans="1:7" s="247" customFormat="1" ht="19.5" customHeight="1">
      <c r="A15" s="316"/>
      <c r="B15" s="250"/>
      <c r="C15" s="279"/>
    </row>
    <row r="16" spans="1:7" s="247" customFormat="1" ht="19.5" customHeight="1" thickBot="1">
      <c r="A16" s="316"/>
      <c r="B16" s="250"/>
      <c r="C16" s="279"/>
    </row>
    <row r="17" spans="1:8" s="247" customFormat="1" ht="16.5" thickTop="1" thickBot="1">
      <c r="A17" s="316"/>
      <c r="C17" s="248" t="s">
        <v>95</v>
      </c>
      <c r="D17" s="260">
        <v>2000</v>
      </c>
      <c r="E17" s="320" t="s">
        <v>198</v>
      </c>
    </row>
    <row r="18" spans="1:8" s="247" customFormat="1" ht="16.5" thickTop="1" thickBot="1">
      <c r="A18" s="316"/>
      <c r="C18" s="248" t="s">
        <v>154</v>
      </c>
      <c r="D18" s="260">
        <v>2250</v>
      </c>
      <c r="E18" s="320" t="s">
        <v>189</v>
      </c>
    </row>
    <row r="19" spans="1:8" s="247" customFormat="1" ht="16.5" thickTop="1" thickBot="1">
      <c r="A19" s="316"/>
      <c r="C19" s="248" t="s">
        <v>155</v>
      </c>
      <c r="D19" s="280">
        <f>D18/D17</f>
        <v>1.125</v>
      </c>
      <c r="E19" s="322"/>
    </row>
    <row r="20" spans="1:8" s="247" customFormat="1" thickTop="1">
      <c r="A20" s="316"/>
    </row>
    <row r="21" spans="1:8" s="247" customFormat="1" ht="68.25">
      <c r="A21" s="316" t="s">
        <v>171</v>
      </c>
      <c r="B21" s="270" t="s">
        <v>158</v>
      </c>
    </row>
    <row r="22" spans="1:8" s="247" customFormat="1" ht="15">
      <c r="A22" s="316"/>
      <c r="C22" s="504" t="str">
        <f>IF(C58&gt;D19,B58,"OK")</f>
        <v>Mix</v>
      </c>
      <c r="D22" s="505"/>
      <c r="E22" s="505"/>
      <c r="F22" s="505"/>
      <c r="G22" s="505"/>
      <c r="H22" s="506"/>
    </row>
    <row r="23" spans="1:8" s="247" customFormat="1" ht="15">
      <c r="A23" s="316"/>
      <c r="C23" s="504" t="str">
        <f t="shared" ref="C23:C33" si="0">IF(C59&gt;D20,B59,"OK")</f>
        <v>Dough Sheeter</v>
      </c>
      <c r="D23" s="505"/>
      <c r="E23" s="505"/>
      <c r="F23" s="505"/>
      <c r="G23" s="505"/>
      <c r="H23" s="506"/>
    </row>
    <row r="24" spans="1:8" s="247" customFormat="1" ht="15">
      <c r="A24" s="316"/>
      <c r="C24" s="504" t="str">
        <f t="shared" si="0"/>
        <v>Cut Cookies</v>
      </c>
      <c r="D24" s="505"/>
      <c r="E24" s="505"/>
      <c r="F24" s="505"/>
      <c r="G24" s="505"/>
      <c r="H24" s="506"/>
    </row>
    <row r="25" spans="1:8" s="247" customFormat="1" ht="15">
      <c r="A25" s="316"/>
      <c r="C25" s="504" t="str">
        <f t="shared" si="0"/>
        <v>Bake Cookies</v>
      </c>
      <c r="D25" s="505"/>
      <c r="E25" s="505"/>
      <c r="F25" s="505"/>
      <c r="G25" s="505"/>
      <c r="H25" s="506"/>
    </row>
    <row r="26" spans="1:8" s="247" customFormat="1" ht="15">
      <c r="A26" s="316"/>
      <c r="C26" s="504" t="str">
        <f t="shared" si="0"/>
        <v>Cool cookies</v>
      </c>
      <c r="D26" s="505"/>
      <c r="E26" s="505"/>
      <c r="F26" s="505"/>
      <c r="G26" s="505"/>
      <c r="H26" s="506"/>
    </row>
    <row r="27" spans="1:8" s="247" customFormat="1" ht="15">
      <c r="A27" s="316"/>
      <c r="C27" s="504" t="str">
        <f t="shared" si="0"/>
        <v>Package</v>
      </c>
      <c r="D27" s="505"/>
      <c r="E27" s="505"/>
      <c r="F27" s="505"/>
      <c r="G27" s="505"/>
      <c r="H27" s="506"/>
    </row>
    <row r="28" spans="1:8" s="247" customFormat="1" ht="15">
      <c r="A28" s="316"/>
      <c r="C28" s="504" t="str">
        <f t="shared" si="0"/>
        <v>OK</v>
      </c>
      <c r="D28" s="505"/>
      <c r="E28" s="505"/>
      <c r="F28" s="505"/>
      <c r="G28" s="505"/>
      <c r="H28" s="506"/>
    </row>
    <row r="29" spans="1:8" s="247" customFormat="1" ht="15">
      <c r="A29" s="316"/>
      <c r="C29" s="504" t="str">
        <f t="shared" si="0"/>
        <v>OK</v>
      </c>
      <c r="D29" s="505"/>
      <c r="E29" s="505"/>
      <c r="F29" s="505"/>
      <c r="G29" s="505"/>
      <c r="H29" s="506"/>
    </row>
    <row r="30" spans="1:8" s="247" customFormat="1" ht="15">
      <c r="A30" s="316"/>
      <c r="C30" s="504" t="str">
        <f t="shared" si="0"/>
        <v>OK</v>
      </c>
      <c r="D30" s="505"/>
      <c r="E30" s="505"/>
      <c r="F30" s="505"/>
      <c r="G30" s="505"/>
      <c r="H30" s="506"/>
    </row>
    <row r="31" spans="1:8" s="247" customFormat="1" ht="15">
      <c r="A31" s="316"/>
      <c r="C31" s="504" t="str">
        <f t="shared" si="0"/>
        <v>OK</v>
      </c>
      <c r="D31" s="505"/>
      <c r="E31" s="505"/>
      <c r="F31" s="505"/>
      <c r="G31" s="505"/>
      <c r="H31" s="506"/>
    </row>
    <row r="32" spans="1:8" s="247" customFormat="1" ht="15">
      <c r="A32" s="316"/>
      <c r="C32" s="504" t="str">
        <f t="shared" si="0"/>
        <v>OK</v>
      </c>
      <c r="D32" s="505"/>
      <c r="E32" s="505"/>
      <c r="F32" s="505"/>
      <c r="G32" s="505"/>
      <c r="H32" s="506"/>
    </row>
    <row r="33" spans="1:8" s="247" customFormat="1" ht="15">
      <c r="A33" s="316"/>
      <c r="C33" s="504" t="str">
        <f t="shared" si="0"/>
        <v>OK</v>
      </c>
      <c r="D33" s="505"/>
      <c r="E33" s="505"/>
      <c r="F33" s="505"/>
      <c r="G33" s="505"/>
      <c r="H33" s="506"/>
    </row>
    <row r="34" spans="1:8" s="247" customFormat="1" ht="15">
      <c r="A34" s="316"/>
    </row>
    <row r="35" spans="1:8" s="247" customFormat="1" ht="15">
      <c r="A35" s="316"/>
    </row>
    <row r="36" spans="1:8" s="247" customFormat="1" ht="45.75">
      <c r="A36" s="316" t="s">
        <v>172</v>
      </c>
      <c r="B36" s="270" t="s">
        <v>167</v>
      </c>
      <c r="C36" s="335">
        <v>0.39</v>
      </c>
      <c r="D36" s="495" t="s">
        <v>212</v>
      </c>
      <c r="E36" s="496"/>
      <c r="F36" s="496"/>
      <c r="G36" s="496"/>
      <c r="H36" s="497"/>
    </row>
    <row r="37" spans="1:8" s="247" customFormat="1" ht="15">
      <c r="A37" s="316"/>
    </row>
    <row r="38" spans="1:8" s="247" customFormat="1" ht="15">
      <c r="A38" s="316"/>
    </row>
    <row r="39" spans="1:8" s="247" customFormat="1" ht="45.75">
      <c r="A39" s="316" t="s">
        <v>184</v>
      </c>
      <c r="B39" s="250" t="s">
        <v>173</v>
      </c>
    </row>
    <row r="40" spans="1:8" s="247" customFormat="1" ht="15">
      <c r="A40" s="316"/>
    </row>
    <row r="41" spans="1:8" s="247" customFormat="1">
      <c r="A41" s="316"/>
      <c r="B41" s="493" t="s">
        <v>174</v>
      </c>
      <c r="C41" s="494"/>
      <c r="D41" s="492" t="s">
        <v>199</v>
      </c>
      <c r="E41" s="490"/>
      <c r="F41" s="490"/>
      <c r="G41" s="490"/>
      <c r="H41" s="491"/>
    </row>
    <row r="42" spans="1:8" s="247" customFormat="1">
      <c r="A42" s="316"/>
      <c r="B42" s="493" t="s">
        <v>175</v>
      </c>
      <c r="C42" s="494"/>
      <c r="D42" s="492" t="s">
        <v>200</v>
      </c>
      <c r="E42" s="490"/>
      <c r="F42" s="490"/>
      <c r="G42" s="490"/>
      <c r="H42" s="491"/>
    </row>
    <row r="43" spans="1:8" s="247" customFormat="1">
      <c r="A43" s="316"/>
      <c r="B43" s="493" t="s">
        <v>176</v>
      </c>
      <c r="C43" s="494"/>
      <c r="D43" s="492" t="s">
        <v>201</v>
      </c>
      <c r="E43" s="490"/>
      <c r="F43" s="490"/>
      <c r="G43" s="490"/>
      <c r="H43" s="491"/>
    </row>
    <row r="44" spans="1:8" s="247" customFormat="1">
      <c r="A44" s="316"/>
      <c r="B44" s="493" t="s">
        <v>177</v>
      </c>
      <c r="C44" s="494"/>
      <c r="D44" s="492" t="s">
        <v>294</v>
      </c>
      <c r="E44" s="490"/>
      <c r="F44" s="490"/>
      <c r="G44" s="490"/>
      <c r="H44" s="491"/>
    </row>
    <row r="45" spans="1:8" s="247" customFormat="1">
      <c r="A45" s="316"/>
      <c r="B45" s="493" t="s">
        <v>178</v>
      </c>
      <c r="C45" s="494"/>
      <c r="D45" s="492" t="s">
        <v>202</v>
      </c>
      <c r="E45" s="490"/>
      <c r="F45" s="490"/>
      <c r="G45" s="490"/>
      <c r="H45" s="491"/>
    </row>
    <row r="46" spans="1:8" s="247" customFormat="1">
      <c r="A46" s="316"/>
      <c r="B46" s="493" t="s">
        <v>179</v>
      </c>
      <c r="C46" s="494"/>
      <c r="D46" s="492" t="s">
        <v>203</v>
      </c>
      <c r="E46" s="490"/>
      <c r="F46" s="490"/>
      <c r="G46" s="490"/>
      <c r="H46" s="491"/>
    </row>
    <row r="47" spans="1:8" s="247" customFormat="1">
      <c r="A47" s="316"/>
      <c r="B47" s="493" t="s">
        <v>180</v>
      </c>
      <c r="C47" s="494"/>
      <c r="D47" s="492" t="s">
        <v>204</v>
      </c>
      <c r="E47" s="490"/>
      <c r="F47" s="490"/>
      <c r="G47" s="490"/>
      <c r="H47" s="491"/>
    </row>
    <row r="48" spans="1:8" s="247" customFormat="1">
      <c r="A48" s="316"/>
      <c r="B48" s="493" t="s">
        <v>181</v>
      </c>
      <c r="C48" s="494"/>
      <c r="D48" s="492" t="s">
        <v>205</v>
      </c>
      <c r="E48" s="490"/>
      <c r="F48" s="490"/>
      <c r="G48" s="490"/>
      <c r="H48" s="491"/>
    </row>
    <row r="49" spans="1:8" s="247" customFormat="1">
      <c r="A49" s="316"/>
      <c r="B49" s="493" t="s">
        <v>182</v>
      </c>
      <c r="C49" s="494"/>
      <c r="D49" s="489">
        <v>10000</v>
      </c>
      <c r="E49" s="490"/>
      <c r="F49" s="490"/>
      <c r="G49" s="490"/>
      <c r="H49" s="491"/>
    </row>
    <row r="50" spans="1:8" s="247" customFormat="1">
      <c r="A50" s="316"/>
      <c r="B50" s="493" t="s">
        <v>183</v>
      </c>
      <c r="C50" s="494"/>
      <c r="D50" s="492" t="s">
        <v>206</v>
      </c>
      <c r="E50" s="490"/>
      <c r="F50" s="490"/>
      <c r="G50" s="490"/>
      <c r="H50" s="491"/>
    </row>
    <row r="51" spans="1:8" s="247" customFormat="1" ht="15">
      <c r="A51" s="316"/>
    </row>
    <row r="52" spans="1:8" s="247" customFormat="1" ht="384.75" customHeight="1">
      <c r="A52" s="316"/>
    </row>
    <row r="53" spans="1:8" s="247" customFormat="1" ht="15">
      <c r="A53" s="316"/>
    </row>
    <row r="54" spans="1:8" s="247" customFormat="1" ht="26.25">
      <c r="A54" s="237"/>
      <c r="B54" s="239" t="s">
        <v>88</v>
      </c>
      <c r="C54" s="239" t="s">
        <v>130</v>
      </c>
      <c r="D54" s="336" t="s">
        <v>131</v>
      </c>
      <c r="E54" s="239" t="s">
        <v>132</v>
      </c>
      <c r="F54" s="239" t="s">
        <v>117</v>
      </c>
    </row>
    <row r="55" spans="1:8" ht="67.5">
      <c r="A55" s="238"/>
      <c r="B55" s="240" t="s">
        <v>133</v>
      </c>
      <c r="C55" s="255" t="s">
        <v>134</v>
      </c>
      <c r="D55" s="255" t="s">
        <v>135</v>
      </c>
      <c r="E55" s="255" t="s">
        <v>137</v>
      </c>
      <c r="F55" s="255" t="s">
        <v>141</v>
      </c>
    </row>
    <row r="56" spans="1:8" ht="24.75">
      <c r="A56" s="253"/>
      <c r="B56" s="257"/>
      <c r="C56" s="254" t="s">
        <v>139</v>
      </c>
      <c r="D56" s="254" t="s">
        <v>139</v>
      </c>
      <c r="E56" s="255"/>
      <c r="F56" s="254" t="s">
        <v>142</v>
      </c>
    </row>
    <row r="57" spans="1:8">
      <c r="A57" s="253"/>
      <c r="B57" s="258" t="s">
        <v>147</v>
      </c>
      <c r="C57" s="256" t="s">
        <v>189</v>
      </c>
      <c r="D57" s="256" t="s">
        <v>189</v>
      </c>
      <c r="E57" s="256" t="s">
        <v>148</v>
      </c>
      <c r="F57" s="256" t="s">
        <v>190</v>
      </c>
    </row>
    <row r="58" spans="1:8">
      <c r="A58" s="236" t="s">
        <v>118</v>
      </c>
      <c r="B58" s="243" t="s">
        <v>191</v>
      </c>
      <c r="C58" s="241">
        <v>10</v>
      </c>
      <c r="D58" s="241">
        <v>20</v>
      </c>
      <c r="E58" s="242">
        <v>0.98</v>
      </c>
      <c r="F58" s="271">
        <v>3</v>
      </c>
    </row>
    <row r="59" spans="1:8">
      <c r="A59" s="236" t="s">
        <v>119</v>
      </c>
      <c r="B59" s="243" t="s">
        <v>192</v>
      </c>
      <c r="C59" s="241">
        <v>50</v>
      </c>
      <c r="D59" s="241">
        <v>5</v>
      </c>
      <c r="E59" s="242">
        <v>1</v>
      </c>
      <c r="F59" s="271">
        <v>1</v>
      </c>
    </row>
    <row r="60" spans="1:8">
      <c r="A60" s="236" t="s">
        <v>120</v>
      </c>
      <c r="B60" s="243" t="s">
        <v>193</v>
      </c>
      <c r="C60" s="241">
        <v>30</v>
      </c>
      <c r="D60" s="241">
        <v>2</v>
      </c>
      <c r="E60" s="242">
        <v>0.98</v>
      </c>
      <c r="F60" s="271">
        <v>0</v>
      </c>
    </row>
    <row r="61" spans="1:8">
      <c r="A61" s="236" t="s">
        <v>121</v>
      </c>
      <c r="B61" s="243" t="s">
        <v>194</v>
      </c>
      <c r="C61" s="241">
        <v>120</v>
      </c>
      <c r="D61" s="324" t="s">
        <v>197</v>
      </c>
      <c r="E61" s="242">
        <v>0.95</v>
      </c>
      <c r="F61" s="271">
        <v>0</v>
      </c>
    </row>
    <row r="62" spans="1:8">
      <c r="A62" s="236" t="s">
        <v>122</v>
      </c>
      <c r="B62" s="243" t="s">
        <v>195</v>
      </c>
      <c r="C62" s="241">
        <f>60*24*2</f>
        <v>2880</v>
      </c>
      <c r="D62" s="324" t="s">
        <v>197</v>
      </c>
      <c r="E62" s="242">
        <v>0.98</v>
      </c>
      <c r="F62" s="271">
        <v>0</v>
      </c>
    </row>
    <row r="63" spans="1:8">
      <c r="A63" s="236" t="s">
        <v>123</v>
      </c>
      <c r="B63" s="243" t="s">
        <v>196</v>
      </c>
      <c r="C63" s="241">
        <v>30</v>
      </c>
      <c r="D63" s="241">
        <v>10</v>
      </c>
      <c r="E63" s="242">
        <v>0.98</v>
      </c>
      <c r="F63" s="271"/>
    </row>
    <row r="64" spans="1:8">
      <c r="A64" s="236" t="s">
        <v>124</v>
      </c>
      <c r="B64" s="243"/>
      <c r="C64" s="241"/>
      <c r="D64" s="241"/>
      <c r="E64" s="242"/>
      <c r="F64" s="271"/>
    </row>
    <row r="65" spans="1:14">
      <c r="A65" s="236" t="s">
        <v>125</v>
      </c>
      <c r="B65" s="243"/>
      <c r="C65" s="241"/>
      <c r="D65" s="241"/>
      <c r="E65" s="242"/>
      <c r="F65" s="271"/>
    </row>
    <row r="66" spans="1:14">
      <c r="A66" s="236" t="s">
        <v>126</v>
      </c>
      <c r="B66" s="243"/>
      <c r="C66" s="241"/>
      <c r="D66" s="241"/>
      <c r="E66" s="242"/>
      <c r="F66" s="271"/>
    </row>
    <row r="67" spans="1:14">
      <c r="A67" s="236" t="s">
        <v>127</v>
      </c>
      <c r="B67" s="243"/>
      <c r="C67" s="241"/>
      <c r="D67" s="241"/>
      <c r="E67" s="242"/>
      <c r="F67" s="271"/>
    </row>
    <row r="68" spans="1:14">
      <c r="A68" s="236" t="s">
        <v>128</v>
      </c>
      <c r="B68" s="243"/>
      <c r="C68" s="241"/>
      <c r="D68" s="241"/>
      <c r="E68" s="242"/>
      <c r="F68" s="271"/>
    </row>
    <row r="69" spans="1:14" ht="16.5" thickBot="1">
      <c r="A69" s="236" t="s">
        <v>129</v>
      </c>
      <c r="B69" s="243"/>
      <c r="C69" s="244"/>
      <c r="D69" s="244"/>
      <c r="E69" s="245"/>
      <c r="F69" s="272"/>
    </row>
    <row r="70" spans="1:14" ht="17.25" thickTop="1" thickBot="1">
      <c r="A70" s="246"/>
      <c r="B70" s="252" t="s">
        <v>145</v>
      </c>
      <c r="C70" s="251">
        <f>SUM(C58:C69)</f>
        <v>3120</v>
      </c>
      <c r="D70" s="251">
        <f>SUM(D58:D69)</f>
        <v>37</v>
      </c>
      <c r="E70" s="325">
        <f>E58*E59*E60*E61*E62*E63</f>
        <v>0.87624975199999977</v>
      </c>
      <c r="F70" s="273">
        <f>SUM(F58:F69)</f>
        <v>4</v>
      </c>
    </row>
    <row r="71" spans="1:14" ht="16.5" thickTop="1">
      <c r="A71"/>
    </row>
    <row r="75" spans="1:14">
      <c r="A75" s="166"/>
      <c r="B75" s="166"/>
      <c r="C75" s="166"/>
      <c r="D75" s="166"/>
      <c r="E75" s="166"/>
      <c r="F75" s="166"/>
      <c r="G75" s="166"/>
      <c r="H75" s="166"/>
      <c r="I75" s="166"/>
      <c r="J75" s="166"/>
      <c r="K75" s="166"/>
      <c r="L75" s="166"/>
      <c r="M75" s="166"/>
      <c r="N75" s="166"/>
    </row>
    <row r="76" spans="1:14">
      <c r="A76" s="166"/>
      <c r="B76" s="167" t="s">
        <v>50</v>
      </c>
      <c r="C76" s="166"/>
      <c r="D76" s="166"/>
      <c r="E76" s="166"/>
      <c r="G76" s="166"/>
      <c r="H76" s="166"/>
      <c r="I76" s="166"/>
      <c r="J76" s="166"/>
      <c r="K76" s="166"/>
      <c r="L76" s="166"/>
      <c r="M76" s="166"/>
      <c r="N76" s="166"/>
    </row>
    <row r="77" spans="1:14">
      <c r="A77" s="166"/>
      <c r="B77" s="167" t="s">
        <v>51</v>
      </c>
      <c r="C77" s="166"/>
      <c r="D77" s="166"/>
      <c r="E77" s="166"/>
      <c r="G77" s="166"/>
      <c r="H77" s="166"/>
      <c r="I77" s="166"/>
      <c r="J77" s="166"/>
      <c r="K77" s="166"/>
      <c r="L77" s="166"/>
      <c r="M77" s="166"/>
      <c r="N77" s="166"/>
    </row>
    <row r="78" spans="1:14" ht="9" customHeight="1" thickBot="1">
      <c r="A78" s="226"/>
      <c r="B78" s="227"/>
      <c r="C78" s="227"/>
      <c r="D78" s="227"/>
      <c r="E78" s="227"/>
      <c r="F78" s="228"/>
    </row>
    <row r="79" spans="1:14" ht="16.5" thickBot="1">
      <c r="A79" s="229" t="s">
        <v>109</v>
      </c>
      <c r="B79" s="168"/>
      <c r="C79" s="168"/>
      <c r="D79" s="168"/>
      <c r="E79" s="218">
        <f>(D83-(E83+F83))*C83</f>
        <v>420</v>
      </c>
      <c r="F79" s="230"/>
    </row>
    <row r="80" spans="1:14" ht="10.5" customHeight="1">
      <c r="A80" s="233"/>
      <c r="B80" s="168"/>
      <c r="C80" s="168"/>
      <c r="D80" s="168"/>
      <c r="E80" s="168"/>
      <c r="F80" s="230"/>
    </row>
    <row r="81" spans="1:6" ht="15.75" customHeight="1">
      <c r="A81" s="331" t="s">
        <v>115</v>
      </c>
      <c r="C81" s="314" t="s">
        <v>53</v>
      </c>
      <c r="D81" s="498" t="s">
        <v>102</v>
      </c>
      <c r="E81" s="500" t="s">
        <v>103</v>
      </c>
      <c r="F81" s="502" t="s">
        <v>104</v>
      </c>
    </row>
    <row r="82" spans="1:6">
      <c r="A82" s="329" t="s">
        <v>52</v>
      </c>
      <c r="C82" s="315"/>
      <c r="D82" s="499"/>
      <c r="E82" s="501"/>
      <c r="F82" s="503"/>
    </row>
    <row r="83" spans="1:6">
      <c r="A83" s="330" t="s">
        <v>54</v>
      </c>
      <c r="C83" s="309">
        <v>1</v>
      </c>
      <c r="D83" s="295">
        <v>480</v>
      </c>
      <c r="E83" s="309">
        <v>30</v>
      </c>
      <c r="F83" s="310">
        <v>30</v>
      </c>
    </row>
    <row r="84" spans="1:6" ht="9.75" customHeight="1">
      <c r="A84" s="306"/>
      <c r="B84" s="299"/>
      <c r="C84" s="299"/>
      <c r="D84" s="299"/>
      <c r="E84" s="299"/>
      <c r="F84" s="300"/>
    </row>
    <row r="85" spans="1:6">
      <c r="A85" s="307" t="s">
        <v>55</v>
      </c>
      <c r="B85" s="288"/>
      <c r="C85" s="288"/>
      <c r="D85" s="288"/>
      <c r="E85" s="288"/>
      <c r="F85" s="289"/>
    </row>
    <row r="86" spans="1:6" ht="9" customHeight="1">
      <c r="A86" s="311"/>
      <c r="B86" s="288"/>
      <c r="C86" s="288"/>
      <c r="D86" s="288"/>
      <c r="E86" s="288"/>
      <c r="F86" s="289"/>
    </row>
    <row r="87" spans="1:6">
      <c r="A87" s="311"/>
      <c r="B87" s="288" t="s">
        <v>56</v>
      </c>
      <c r="C87" s="288"/>
      <c r="D87" s="286">
        <v>1</v>
      </c>
      <c r="E87" s="288"/>
      <c r="F87" s="289"/>
    </row>
    <row r="88" spans="1:6">
      <c r="A88" s="312" t="s">
        <v>4</v>
      </c>
      <c r="B88" s="288" t="s">
        <v>105</v>
      </c>
      <c r="C88" s="288"/>
      <c r="D88" s="286">
        <v>120</v>
      </c>
      <c r="E88" s="288"/>
      <c r="F88" s="289"/>
    </row>
    <row r="89" spans="1:6" ht="9" customHeight="1">
      <c r="A89" s="312"/>
      <c r="B89" s="288"/>
      <c r="C89" s="288"/>
      <c r="D89" s="288"/>
      <c r="E89" s="288"/>
      <c r="F89" s="289"/>
    </row>
    <row r="90" spans="1:6">
      <c r="A90" s="312" t="s">
        <v>57</v>
      </c>
      <c r="B90" s="288" t="s">
        <v>106</v>
      </c>
      <c r="C90" s="288"/>
      <c r="D90" s="286">
        <f>+D87*D88</f>
        <v>120</v>
      </c>
      <c r="E90" s="288"/>
      <c r="F90" s="293">
        <f>+IF(E79=0,0,D90/E79)</f>
        <v>0.2857142857142857</v>
      </c>
    </row>
    <row r="91" spans="1:6" ht="7.5" customHeight="1">
      <c r="A91" s="312"/>
      <c r="B91" s="288"/>
      <c r="C91" s="288"/>
      <c r="D91" s="288"/>
      <c r="E91" s="288"/>
      <c r="F91" s="289"/>
    </row>
    <row r="92" spans="1:6">
      <c r="A92" s="312"/>
      <c r="B92" s="288" t="s">
        <v>59</v>
      </c>
      <c r="C92" s="288"/>
      <c r="D92" s="286">
        <v>2</v>
      </c>
      <c r="E92" s="288"/>
      <c r="F92" s="289"/>
    </row>
    <row r="93" spans="1:6">
      <c r="A93" s="312" t="s">
        <v>4</v>
      </c>
      <c r="B93" s="288" t="s">
        <v>107</v>
      </c>
      <c r="C93" s="288"/>
      <c r="D93" s="286">
        <v>15</v>
      </c>
      <c r="E93" s="288"/>
      <c r="F93" s="289"/>
    </row>
    <row r="94" spans="1:6" ht="6.75" customHeight="1">
      <c r="A94" s="312"/>
      <c r="B94" s="288"/>
      <c r="C94" s="288"/>
      <c r="D94" s="288"/>
      <c r="E94" s="288"/>
      <c r="F94" s="289"/>
    </row>
    <row r="95" spans="1:6">
      <c r="A95" s="312" t="s">
        <v>57</v>
      </c>
      <c r="B95" s="288" t="s">
        <v>108</v>
      </c>
      <c r="C95" s="288"/>
      <c r="D95" s="286">
        <f>+D92*D93</f>
        <v>30</v>
      </c>
      <c r="E95" s="288"/>
      <c r="F95" s="293">
        <f>IF(E79=0,0,D95/E79)</f>
        <v>7.1428571428571425E-2</v>
      </c>
    </row>
    <row r="96" spans="1:6" ht="9" customHeight="1" thickBot="1">
      <c r="A96" s="312"/>
      <c r="B96" s="288"/>
      <c r="C96" s="288"/>
      <c r="D96" s="288"/>
      <c r="E96" s="288"/>
      <c r="F96" s="289"/>
    </row>
    <row r="97" spans="1:6" ht="16.5" thickBot="1">
      <c r="A97" s="287"/>
      <c r="B97" s="288" t="s">
        <v>110</v>
      </c>
      <c r="C97" s="288"/>
      <c r="D97" s="288"/>
      <c r="E97" s="288"/>
      <c r="F97" s="332">
        <f>+E79-D90-D95</f>
        <v>270</v>
      </c>
    </row>
    <row r="98" spans="1:6" ht="9" customHeight="1">
      <c r="A98" s="295"/>
      <c r="B98" s="296"/>
      <c r="C98" s="296"/>
      <c r="D98" s="296"/>
      <c r="E98" s="296"/>
      <c r="F98" s="297"/>
    </row>
    <row r="99" spans="1:6" ht="9" customHeight="1">
      <c r="A99" s="231"/>
      <c r="B99" s="227"/>
      <c r="C99" s="227"/>
      <c r="D99" s="227"/>
      <c r="E99" s="227"/>
      <c r="F99" s="228"/>
    </row>
    <row r="100" spans="1:6">
      <c r="A100" s="232" t="s">
        <v>60</v>
      </c>
      <c r="B100" s="168"/>
      <c r="C100" s="168"/>
      <c r="D100" s="168"/>
      <c r="E100" s="168"/>
      <c r="F100" s="230"/>
    </row>
    <row r="101" spans="1:6" ht="8.25" customHeight="1">
      <c r="A101" s="287"/>
      <c r="B101" s="288"/>
      <c r="C101" s="288"/>
      <c r="D101" s="288"/>
      <c r="E101" s="288"/>
      <c r="F101" s="289"/>
    </row>
    <row r="102" spans="1:6">
      <c r="A102" s="287"/>
      <c r="B102" s="288" t="s">
        <v>61</v>
      </c>
      <c r="C102" s="288"/>
      <c r="D102" s="286">
        <v>6</v>
      </c>
      <c r="E102" s="288"/>
      <c r="F102" s="289"/>
    </row>
    <row r="103" spans="1:6" ht="8.25" customHeight="1">
      <c r="A103" s="287"/>
      <c r="B103" s="288"/>
      <c r="C103" s="288"/>
      <c r="D103" s="288"/>
      <c r="E103" s="288"/>
      <c r="F103" s="289"/>
    </row>
    <row r="104" spans="1:6">
      <c r="A104" s="287"/>
      <c r="B104" s="288" t="s">
        <v>62</v>
      </c>
      <c r="C104" s="288"/>
      <c r="D104" s="288"/>
      <c r="E104" s="290">
        <f>F97</f>
        <v>270</v>
      </c>
      <c r="F104" s="289"/>
    </row>
    <row r="105" spans="1:6" ht="20.25">
      <c r="A105" s="327" t="s">
        <v>63</v>
      </c>
      <c r="B105" s="292" t="s">
        <v>164</v>
      </c>
      <c r="C105" s="288"/>
      <c r="D105" s="288"/>
      <c r="E105" s="290">
        <v>30</v>
      </c>
      <c r="F105" s="289"/>
    </row>
    <row r="106" spans="1:6">
      <c r="A106" s="287"/>
      <c r="B106" s="292" t="s">
        <v>165</v>
      </c>
      <c r="C106" s="288"/>
      <c r="D106" s="290">
        <f>IF(E105=0,0,E104/E105)</f>
        <v>9</v>
      </c>
      <c r="E106" s="288"/>
      <c r="F106" s="289"/>
    </row>
    <row r="107" spans="1:6">
      <c r="A107" s="287"/>
      <c r="B107" s="288"/>
      <c r="C107" s="288"/>
      <c r="D107" s="288"/>
      <c r="E107" s="288"/>
      <c r="F107" s="289"/>
    </row>
    <row r="108" spans="1:6">
      <c r="A108" s="287"/>
      <c r="B108" s="288" t="s">
        <v>64</v>
      </c>
      <c r="C108" s="288"/>
      <c r="D108" s="293">
        <f>IF(D106=0,0,D102/D106)</f>
        <v>0.66666666666666663</v>
      </c>
      <c r="E108" s="288"/>
      <c r="F108" s="289"/>
    </row>
    <row r="109" spans="1:6">
      <c r="A109" s="287"/>
      <c r="B109" s="288" t="s">
        <v>65</v>
      </c>
      <c r="C109" s="288"/>
      <c r="D109" s="288"/>
      <c r="E109" s="288"/>
      <c r="F109" s="289"/>
    </row>
    <row r="110" spans="1:6" ht="16.5" thickBot="1">
      <c r="A110" s="287"/>
      <c r="B110" s="288"/>
      <c r="C110" s="288"/>
      <c r="D110" s="288"/>
      <c r="E110" s="288"/>
      <c r="F110" s="289"/>
    </row>
    <row r="111" spans="1:6" ht="16.5" thickBot="1">
      <c r="A111" s="287"/>
      <c r="B111" s="288" t="s">
        <v>111</v>
      </c>
      <c r="C111" s="288"/>
      <c r="D111" s="288"/>
      <c r="E111" s="288"/>
      <c r="F111" s="333">
        <f>+F97*D108</f>
        <v>180</v>
      </c>
    </row>
    <row r="112" spans="1:6">
      <c r="A112" s="295"/>
      <c r="B112" s="296"/>
      <c r="C112" s="296"/>
      <c r="D112" s="296"/>
      <c r="E112" s="296"/>
      <c r="F112" s="297"/>
    </row>
    <row r="113" spans="1:6" ht="9.75" customHeight="1">
      <c r="A113" s="298"/>
      <c r="B113" s="299"/>
      <c r="C113" s="299"/>
      <c r="D113" s="299"/>
      <c r="E113" s="299"/>
      <c r="F113" s="300"/>
    </row>
    <row r="114" spans="1:6">
      <c r="A114" s="301" t="s">
        <v>66</v>
      </c>
      <c r="B114" s="288"/>
      <c r="C114" s="288"/>
      <c r="D114" s="288"/>
      <c r="E114" s="288"/>
      <c r="F114" s="289"/>
    </row>
    <row r="115" spans="1:6" ht="9.75" customHeight="1">
      <c r="A115" s="287"/>
      <c r="B115" s="288"/>
      <c r="C115" s="288"/>
      <c r="D115" s="288"/>
      <c r="E115" s="288"/>
      <c r="F115" s="289"/>
    </row>
    <row r="116" spans="1:6">
      <c r="A116" s="287"/>
      <c r="B116" s="292" t="s">
        <v>166</v>
      </c>
      <c r="C116" s="288"/>
      <c r="D116" s="288"/>
      <c r="E116" s="288"/>
      <c r="F116" s="293">
        <v>0.05</v>
      </c>
    </row>
    <row r="117" spans="1:6" ht="5.25" customHeight="1">
      <c r="A117" s="287"/>
      <c r="B117" s="288"/>
      <c r="C117" s="288"/>
      <c r="D117" s="288"/>
      <c r="E117" s="288"/>
      <c r="F117" s="289"/>
    </row>
    <row r="118" spans="1:6">
      <c r="A118" s="287"/>
      <c r="B118" s="288" t="s">
        <v>67</v>
      </c>
      <c r="C118" s="288"/>
      <c r="D118" s="288"/>
      <c r="E118" s="288"/>
      <c r="F118" s="289"/>
    </row>
    <row r="119" spans="1:6">
      <c r="A119" s="287"/>
      <c r="B119" s="288" t="s">
        <v>68</v>
      </c>
      <c r="C119" s="288"/>
      <c r="D119" s="288"/>
      <c r="E119" s="288"/>
      <c r="F119" s="293">
        <v>0.05</v>
      </c>
    </row>
    <row r="120" spans="1:6" ht="8.25" customHeight="1">
      <c r="A120" s="287"/>
      <c r="B120" s="288"/>
      <c r="C120" s="288"/>
      <c r="D120" s="288"/>
      <c r="E120" s="288"/>
      <c r="F120" s="289"/>
    </row>
    <row r="121" spans="1:6">
      <c r="A121" s="287"/>
      <c r="B121" s="288" t="s">
        <v>69</v>
      </c>
      <c r="C121" s="288"/>
      <c r="D121" s="288"/>
      <c r="E121" s="293">
        <f>1-F116-F119</f>
        <v>0.89999999999999991</v>
      </c>
      <c r="F121" s="289"/>
    </row>
    <row r="122" spans="1:6">
      <c r="A122" s="303" t="s">
        <v>70</v>
      </c>
      <c r="B122" s="288" t="s">
        <v>71</v>
      </c>
      <c r="C122" s="288"/>
      <c r="D122" s="288"/>
      <c r="E122" s="304">
        <f>+F111</f>
        <v>180</v>
      </c>
      <c r="F122" s="289"/>
    </row>
    <row r="123" spans="1:6" ht="5.25" customHeight="1" thickBot="1">
      <c r="A123" s="287"/>
      <c r="B123" s="288"/>
      <c r="C123" s="288"/>
      <c r="D123" s="288"/>
      <c r="E123" s="288"/>
      <c r="F123" s="289"/>
    </row>
    <row r="124" spans="1:6" ht="16.5" thickBot="1">
      <c r="A124" s="287"/>
      <c r="B124" s="288" t="s">
        <v>112</v>
      </c>
      <c r="C124" s="288"/>
      <c r="D124" s="288"/>
      <c r="E124" s="288"/>
      <c r="F124" s="333">
        <f>+E121*E122</f>
        <v>161.99999999999997</v>
      </c>
    </row>
    <row r="125" spans="1:6" ht="8.25" customHeight="1">
      <c r="A125" s="305"/>
      <c r="B125" s="296"/>
      <c r="C125" s="296"/>
      <c r="D125" s="296"/>
      <c r="E125" s="296"/>
      <c r="F125" s="297"/>
    </row>
    <row r="126" spans="1:6" ht="10.5" customHeight="1" thickBot="1">
      <c r="A126" s="306"/>
      <c r="B126" s="299"/>
      <c r="C126" s="299"/>
      <c r="D126" s="299"/>
      <c r="E126" s="299"/>
      <c r="F126" s="300"/>
    </row>
    <row r="127" spans="1:6" ht="18.75" thickBot="1">
      <c r="A127" s="307" t="s">
        <v>72</v>
      </c>
      <c r="B127" s="288"/>
      <c r="C127" s="288"/>
      <c r="D127" s="288"/>
      <c r="E127" s="288"/>
      <c r="F127" s="334">
        <f>IF(E79=0,0,F124/E79)</f>
        <v>0.38571428571428562</v>
      </c>
    </row>
    <row r="128" spans="1:6" ht="10.5" customHeight="1">
      <c r="A128" s="305"/>
      <c r="B128" s="296"/>
      <c r="C128" s="296"/>
      <c r="D128" s="296"/>
      <c r="E128" s="296"/>
      <c r="F128" s="297"/>
    </row>
  </sheetData>
  <mergeCells count="36">
    <mergeCell ref="D81:D82"/>
    <mergeCell ref="E81:E82"/>
    <mergeCell ref="F81:F82"/>
    <mergeCell ref="C22:H22"/>
    <mergeCell ref="C23:H23"/>
    <mergeCell ref="C24:H24"/>
    <mergeCell ref="C25:H25"/>
    <mergeCell ref="C26:H26"/>
    <mergeCell ref="C27:H27"/>
    <mergeCell ref="C28:H28"/>
    <mergeCell ref="C29:H29"/>
    <mergeCell ref="C30:H30"/>
    <mergeCell ref="C31:H31"/>
    <mergeCell ref="C32:H32"/>
    <mergeCell ref="C33:H33"/>
    <mergeCell ref="B41:C41"/>
    <mergeCell ref="D36:H36"/>
    <mergeCell ref="B44:C44"/>
    <mergeCell ref="B45:C45"/>
    <mergeCell ref="B46:C46"/>
    <mergeCell ref="B47:C47"/>
    <mergeCell ref="D44:H44"/>
    <mergeCell ref="D45:H45"/>
    <mergeCell ref="D46:H46"/>
    <mergeCell ref="D47:H47"/>
    <mergeCell ref="B42:C42"/>
    <mergeCell ref="B43:C43"/>
    <mergeCell ref="D41:H41"/>
    <mergeCell ref="D42:H42"/>
    <mergeCell ref="D43:H43"/>
    <mergeCell ref="D49:H49"/>
    <mergeCell ref="D50:H50"/>
    <mergeCell ref="B49:C49"/>
    <mergeCell ref="B50:C50"/>
    <mergeCell ref="B48:C48"/>
    <mergeCell ref="D48:H48"/>
  </mergeCells>
  <phoneticPr fontId="46" type="noConversion"/>
  <conditionalFormatting sqref="F127 F124 E122 F111 E79 D108 D106 F95 F90 D90 D95 F97">
    <cfRule type="cellIs" dxfId="98" priority="1" stopIfTrue="1" operator="equal">
      <formula>0</formula>
    </cfRule>
    <cfRule type="cellIs" dxfId="97" priority="2" stopIfTrue="1" operator="notEqual">
      <formula>0</formula>
    </cfRule>
  </conditionalFormatting>
  <conditionalFormatting sqref="F116 F119 E105 D102 D87:D88 D92:D93 D18:E18 E17 D41:H50 B58:F62">
    <cfRule type="cellIs" dxfId="96" priority="3" stopIfTrue="1" operator="equal">
      <formula>0</formula>
    </cfRule>
    <cfRule type="cellIs" dxfId="95" priority="4" stopIfTrue="1" operator="notEqual">
      <formula>0</formula>
    </cfRule>
  </conditionalFormatting>
  <conditionalFormatting sqref="E121">
    <cfRule type="cellIs" dxfId="94" priority="5" stopIfTrue="1" operator="equal">
      <formula>1</formula>
    </cfRule>
  </conditionalFormatting>
  <conditionalFormatting sqref="E104 E8 C36">
    <cfRule type="cellIs" dxfId="93" priority="6" stopIfTrue="1" operator="equal">
      <formula>0</formula>
    </cfRule>
    <cfRule type="cellIs" dxfId="92" priority="7" stopIfTrue="1" operator="notEqual">
      <formula>0</formula>
    </cfRule>
  </conditionalFormatting>
  <conditionalFormatting sqref="C83:F83">
    <cfRule type="cellIs" dxfId="91" priority="8" stopIfTrue="1" operator="equal">
      <formula>0</formula>
    </cfRule>
    <cfRule type="cellIs" dxfId="90" priority="9" stopIfTrue="1" operator="notEqual">
      <formula>0</formula>
    </cfRule>
  </conditionalFormatting>
  <conditionalFormatting sqref="E7 E19">
    <cfRule type="cellIs" dxfId="89" priority="10" stopIfTrue="1" operator="equal">
      <formula>" "</formula>
    </cfRule>
    <cfRule type="cellIs" dxfId="88" priority="11" stopIfTrue="1" operator="notEqual">
      <formula>""</formula>
    </cfRule>
  </conditionalFormatting>
  <conditionalFormatting sqref="D7">
    <cfRule type="cellIs" dxfId="87" priority="12" stopIfTrue="1" operator="equal">
      <formula>0</formula>
    </cfRule>
  </conditionalFormatting>
  <conditionalFormatting sqref="D8:D10">
    <cfRule type="cellIs" dxfId="86" priority="13" stopIfTrue="1" operator="equal">
      <formula>0</formula>
    </cfRule>
    <cfRule type="cellIs" dxfId="85" priority="14" stopIfTrue="1" operator="notEqual">
      <formula>0</formula>
    </cfRule>
  </conditionalFormatting>
  <conditionalFormatting sqref="E9:E10">
    <cfRule type="cellIs" dxfId="84" priority="15" stopIfTrue="1" operator="equal">
      <formula>0</formula>
    </cfRule>
    <cfRule type="cellIs" dxfId="83" priority="16" stopIfTrue="1" operator="notEqual">
      <formula>0</formula>
    </cfRule>
  </conditionalFormatting>
  <conditionalFormatting sqref="D19">
    <cfRule type="cellIs" dxfId="82" priority="17" stopIfTrue="1" operator="equal">
      <formula>0</formula>
    </cfRule>
    <cfRule type="cellIs" dxfId="81" priority="18" stopIfTrue="1" operator="notEqual">
      <formula>0</formula>
    </cfRule>
  </conditionalFormatting>
  <conditionalFormatting sqref="D17">
    <cfRule type="cellIs" dxfId="80" priority="19" stopIfTrue="1" operator="equal">
      <formula>1.47</formula>
    </cfRule>
    <cfRule type="cellIs" dxfId="79" priority="20" stopIfTrue="1" operator="notEqual">
      <formula>0</formula>
    </cfRule>
  </conditionalFormatting>
  <conditionalFormatting sqref="C22:H33">
    <cfRule type="cellIs" dxfId="78" priority="21" stopIfTrue="1" operator="equal">
      <formula>"OK"</formula>
    </cfRule>
    <cfRule type="cellIs" dxfId="77" priority="22" stopIfTrue="1" operator="notEqual">
      <formula>"OK"</formula>
    </cfRule>
  </conditionalFormatting>
  <conditionalFormatting sqref="C57:F57">
    <cfRule type="cellIs" dxfId="76" priority="23" stopIfTrue="1" operator="equal">
      <formula>""</formula>
    </cfRule>
  </conditionalFormatting>
  <conditionalFormatting sqref="C70:F70">
    <cfRule type="cellIs" dxfId="75" priority="24" stopIfTrue="1" operator="equal">
      <formula>0</formula>
    </cfRule>
    <cfRule type="cellIs" dxfId="74" priority="25" stopIfTrue="1" operator="greaterThan">
      <formula>0</formula>
    </cfRule>
  </conditionalFormatting>
  <conditionalFormatting sqref="D36:H36">
    <cfRule type="cellIs" dxfId="73" priority="26" stopIfTrue="1" operator="equal">
      <formula>"Enter target process"</formula>
    </cfRule>
    <cfRule type="cellIs" dxfId="72" priority="27" stopIfTrue="1" operator="notEqual">
      <formula>"Enter target process"</formula>
    </cfRule>
  </conditionalFormatting>
  <printOptions horizontalCentered="1"/>
  <pageMargins left="0.3" right="0.41" top="0.62" bottom="0.9" header="0.35" footer="0.5"/>
  <pageSetup scale="80" fitToHeight="0" orientation="portrait" r:id="rId1"/>
  <headerFooter alignWithMargins="0">
    <oddFooter>&amp;L&amp;F&amp;R&amp;A</oddFooter>
  </headerFooter>
  <rowBreaks count="2" manualBreakCount="2">
    <brk id="51" max="16383" man="1"/>
    <brk id="74" max="16383" man="1"/>
  </rowBreaks>
  <drawing r:id="rId2"/>
  <legacyDrawing r:id="rId3"/>
  <oleObjects>
    <oleObject progId="Visio.Drawing.6" shapeId="19462" r:id="rId4"/>
  </oleObjects>
</worksheet>
</file>

<file path=xl/worksheets/sheet6.xml><?xml version="1.0" encoding="utf-8"?>
<worksheet xmlns="http://schemas.openxmlformats.org/spreadsheetml/2006/main" xmlns:r="http://schemas.openxmlformats.org/officeDocument/2006/relationships">
  <sheetPr>
    <pageSetUpPr fitToPage="1"/>
  </sheetPr>
  <dimension ref="B2:N12"/>
  <sheetViews>
    <sheetView showGridLines="0" topLeftCell="E1" workbookViewId="0"/>
  </sheetViews>
  <sheetFormatPr defaultColWidth="9.125" defaultRowHeight="12.75"/>
  <cols>
    <col min="1" max="1" width="2.125" style="341" customWidth="1"/>
    <col min="2" max="2" width="29.5" style="341" customWidth="1"/>
    <col min="3" max="3" width="45" style="342" customWidth="1"/>
    <col min="4" max="13" width="3.625" style="343" customWidth="1"/>
    <col min="14" max="16384" width="9.125" style="341"/>
  </cols>
  <sheetData>
    <row r="2" spans="2:14" ht="1.5" customHeight="1"/>
    <row r="3" spans="2:14" ht="79.5" customHeight="1">
      <c r="B3" s="507" t="s">
        <v>237</v>
      </c>
      <c r="C3" s="508"/>
      <c r="D3" s="348" t="s">
        <v>232</v>
      </c>
      <c r="E3" s="349" t="s">
        <v>217</v>
      </c>
      <c r="F3" s="349" t="s">
        <v>233</v>
      </c>
      <c r="G3" s="349" t="s">
        <v>235</v>
      </c>
      <c r="H3" s="349" t="s">
        <v>234</v>
      </c>
      <c r="I3" s="349" t="s">
        <v>221</v>
      </c>
      <c r="J3" s="349" t="s">
        <v>236</v>
      </c>
      <c r="K3" s="349" t="s">
        <v>215</v>
      </c>
      <c r="L3" s="349" t="s">
        <v>214</v>
      </c>
      <c r="M3" s="349" t="s">
        <v>155</v>
      </c>
      <c r="N3" s="344"/>
    </row>
    <row r="4" spans="2:14" ht="54" customHeight="1">
      <c r="B4" s="345" t="s">
        <v>213</v>
      </c>
      <c r="C4" s="345" t="s">
        <v>216</v>
      </c>
      <c r="D4" s="347" t="s">
        <v>70</v>
      </c>
      <c r="E4" s="347" t="s">
        <v>70</v>
      </c>
      <c r="F4" s="347"/>
      <c r="G4" s="347"/>
      <c r="H4" s="347"/>
      <c r="I4" s="347"/>
      <c r="J4" s="347"/>
      <c r="K4" s="347" t="s">
        <v>70</v>
      </c>
      <c r="L4" s="347" t="s">
        <v>70</v>
      </c>
      <c r="M4" s="347" t="s">
        <v>70</v>
      </c>
    </row>
    <row r="5" spans="2:14" ht="54" customHeight="1">
      <c r="B5" s="346" t="s">
        <v>218</v>
      </c>
      <c r="C5" s="346" t="s">
        <v>219</v>
      </c>
      <c r="D5" s="347" t="s">
        <v>70</v>
      </c>
      <c r="E5" s="347"/>
      <c r="F5" s="347"/>
      <c r="G5" s="347"/>
      <c r="H5" s="347" t="s">
        <v>70</v>
      </c>
      <c r="I5" s="347"/>
      <c r="J5" s="347"/>
      <c r="K5" s="347" t="s">
        <v>70</v>
      </c>
      <c r="L5" s="347" t="s">
        <v>70</v>
      </c>
      <c r="M5" s="347"/>
    </row>
    <row r="6" spans="2:14" ht="36" customHeight="1">
      <c r="B6" s="346" t="s">
        <v>220</v>
      </c>
      <c r="C6" s="346" t="s">
        <v>222</v>
      </c>
      <c r="D6" s="347"/>
      <c r="E6" s="347"/>
      <c r="F6" s="347"/>
      <c r="G6" s="347"/>
      <c r="H6" s="347"/>
      <c r="I6" s="347" t="s">
        <v>70</v>
      </c>
      <c r="J6" s="347"/>
      <c r="K6" s="347" t="s">
        <v>70</v>
      </c>
      <c r="L6" s="347"/>
      <c r="M6" s="347"/>
    </row>
    <row r="7" spans="2:14" ht="18" customHeight="1">
      <c r="B7" s="346" t="s">
        <v>223</v>
      </c>
      <c r="C7" s="346" t="s">
        <v>224</v>
      </c>
      <c r="D7" s="347" t="s">
        <v>70</v>
      </c>
      <c r="E7" s="347" t="s">
        <v>70</v>
      </c>
      <c r="F7" s="347"/>
      <c r="G7" s="347"/>
      <c r="H7" s="347"/>
      <c r="I7" s="347"/>
      <c r="J7" s="347"/>
      <c r="K7" s="347" t="s">
        <v>70</v>
      </c>
      <c r="L7" s="347" t="s">
        <v>70</v>
      </c>
      <c r="M7" s="347"/>
    </row>
    <row r="8" spans="2:14" ht="18" customHeight="1">
      <c r="B8" s="346" t="s">
        <v>225</v>
      </c>
      <c r="C8" s="346" t="s">
        <v>226</v>
      </c>
      <c r="D8" s="347"/>
      <c r="E8" s="347"/>
      <c r="F8" s="347"/>
      <c r="G8" s="347" t="s">
        <v>70</v>
      </c>
      <c r="H8" s="347"/>
      <c r="I8" s="347"/>
      <c r="J8" s="347"/>
      <c r="K8" s="347" t="s">
        <v>70</v>
      </c>
      <c r="L8" s="347" t="s">
        <v>44</v>
      </c>
      <c r="M8" s="347" t="s">
        <v>70</v>
      </c>
    </row>
    <row r="9" spans="2:14" ht="18" customHeight="1">
      <c r="B9" s="346" t="s">
        <v>227</v>
      </c>
      <c r="C9" s="346" t="s">
        <v>228</v>
      </c>
      <c r="D9" s="347"/>
      <c r="E9" s="347"/>
      <c r="F9" s="347"/>
      <c r="G9" s="347"/>
      <c r="H9" s="347"/>
      <c r="I9" s="347"/>
      <c r="J9" s="347" t="s">
        <v>70</v>
      </c>
      <c r="K9" s="347" t="s">
        <v>70</v>
      </c>
      <c r="L9" s="347" t="s">
        <v>70</v>
      </c>
      <c r="M9" s="347" t="s">
        <v>70</v>
      </c>
    </row>
    <row r="10" spans="2:14" ht="18" customHeight="1">
      <c r="B10" s="346" t="s">
        <v>295</v>
      </c>
      <c r="C10" s="346" t="s">
        <v>228</v>
      </c>
      <c r="D10" s="347"/>
      <c r="E10" s="347"/>
      <c r="F10" s="347"/>
      <c r="G10" s="347"/>
      <c r="H10" s="347"/>
      <c r="I10" s="347"/>
      <c r="J10" s="347" t="s">
        <v>70</v>
      </c>
      <c r="K10" s="347"/>
      <c r="L10" s="347" t="s">
        <v>70</v>
      </c>
      <c r="M10" s="347" t="s">
        <v>70</v>
      </c>
    </row>
    <row r="11" spans="2:14" ht="18" customHeight="1">
      <c r="B11" s="346" t="s">
        <v>229</v>
      </c>
      <c r="C11" s="346" t="s">
        <v>228</v>
      </c>
      <c r="D11" s="347"/>
      <c r="E11" s="347"/>
      <c r="F11" s="347"/>
      <c r="G11" s="347"/>
      <c r="H11" s="347"/>
      <c r="I11" s="347"/>
      <c r="J11" s="347" t="s">
        <v>70</v>
      </c>
      <c r="K11" s="347" t="s">
        <v>70</v>
      </c>
      <c r="L11" s="347" t="s">
        <v>70</v>
      </c>
      <c r="M11" s="347"/>
    </row>
    <row r="12" spans="2:14" ht="18" customHeight="1">
      <c r="B12" s="346" t="s">
        <v>230</v>
      </c>
      <c r="C12" s="346" t="s">
        <v>231</v>
      </c>
      <c r="D12" s="347"/>
      <c r="E12" s="347"/>
      <c r="F12" s="347"/>
      <c r="G12" s="347"/>
      <c r="H12" s="347"/>
      <c r="I12" s="347" t="s">
        <v>70</v>
      </c>
      <c r="J12" s="347"/>
      <c r="K12" s="347"/>
      <c r="L12" s="347" t="s">
        <v>70</v>
      </c>
      <c r="M12" s="347"/>
    </row>
  </sheetData>
  <sheetProtection password="DF55" sheet="1" objects="1" scenarios="1"/>
  <mergeCells count="1">
    <mergeCell ref="B3:C3"/>
  </mergeCells>
  <pageMargins left="0.70866141732283472" right="0.70866141732283472" top="0.74803149606299213" bottom="0.74803149606299213" header="0.31496062992125984" footer="0.31496062992125984"/>
  <pageSetup scale="94" orientation="landscape" r:id="rId1"/>
</worksheet>
</file>

<file path=xl/worksheets/sheet7.xml><?xml version="1.0" encoding="utf-8"?>
<worksheet xmlns="http://schemas.openxmlformats.org/spreadsheetml/2006/main" xmlns:r="http://schemas.openxmlformats.org/officeDocument/2006/relationships">
  <sheetPr enableFormatConditionsCalculation="0">
    <tabColor indexed="13"/>
    <pageSetUpPr fitToPage="1"/>
  </sheetPr>
  <dimension ref="B1:K49"/>
  <sheetViews>
    <sheetView showGridLines="0" workbookViewId="0">
      <selection activeCell="F3" sqref="F3:J3"/>
    </sheetView>
  </sheetViews>
  <sheetFormatPr defaultRowHeight="15.75"/>
  <cols>
    <col min="1" max="2" width="2.625" customWidth="1"/>
    <col min="3" max="3" width="10.875" style="317" customWidth="1"/>
    <col min="4" max="4" width="32.125" customWidth="1"/>
    <col min="5" max="5" width="22.5" customWidth="1"/>
  </cols>
  <sheetData>
    <row r="1" spans="2:11" ht="12" customHeight="1"/>
    <row r="2" spans="2:11" ht="12" customHeight="1">
      <c r="B2" s="369"/>
      <c r="C2" s="367"/>
      <c r="D2" s="352"/>
      <c r="E2" s="352"/>
      <c r="F2" s="352"/>
      <c r="G2" s="352"/>
      <c r="H2" s="352"/>
      <c r="I2" s="352"/>
      <c r="J2" s="352"/>
      <c r="K2" s="353"/>
    </row>
    <row r="3" spans="2:11" ht="67.5" customHeight="1">
      <c r="B3" s="370"/>
      <c r="C3" s="373"/>
      <c r="D3" s="375"/>
      <c r="E3" s="374" t="s">
        <v>298</v>
      </c>
      <c r="F3" s="515"/>
      <c r="G3" s="516"/>
      <c r="H3" s="516"/>
      <c r="I3" s="516"/>
      <c r="J3" s="517"/>
      <c r="K3" s="354"/>
    </row>
    <row r="4" spans="2:11" s="247" customFormat="1" ht="37.5" customHeight="1" thickBot="1">
      <c r="B4" s="371"/>
      <c r="C4" s="366"/>
      <c r="D4" s="355" t="s">
        <v>138</v>
      </c>
      <c r="E4" s="356"/>
      <c r="F4" s="356"/>
      <c r="G4" s="356"/>
      <c r="H4" s="356"/>
      <c r="I4" s="356"/>
      <c r="J4" s="356"/>
      <c r="K4" s="357"/>
    </row>
    <row r="5" spans="2:11" s="247" customFormat="1" ht="57" customHeight="1" thickBot="1">
      <c r="B5" s="371"/>
      <c r="C5" s="378" t="s">
        <v>188</v>
      </c>
      <c r="D5" s="358"/>
      <c r="E5" s="351" t="s">
        <v>150</v>
      </c>
      <c r="F5" s="350" t="s">
        <v>151</v>
      </c>
      <c r="G5" s="267" t="s">
        <v>160</v>
      </c>
      <c r="H5" s="268" t="s">
        <v>152</v>
      </c>
      <c r="I5" s="269" t="s">
        <v>153</v>
      </c>
      <c r="J5" s="356"/>
      <c r="K5" s="357"/>
    </row>
    <row r="6" spans="2:11" s="247" customFormat="1" ht="24.75" customHeight="1">
      <c r="B6" s="371"/>
      <c r="C6" s="361"/>
      <c r="D6" s="359"/>
      <c r="E6" s="356"/>
      <c r="F6" s="356"/>
      <c r="G6" s="356"/>
      <c r="H6" s="356"/>
      <c r="I6" s="356"/>
      <c r="J6" s="356"/>
      <c r="K6" s="357"/>
    </row>
    <row r="7" spans="2:11" s="247" customFormat="1" ht="56.25" customHeight="1" thickBot="1">
      <c r="B7" s="371"/>
      <c r="C7" s="376" t="s">
        <v>238</v>
      </c>
      <c r="D7" s="360" t="s">
        <v>116</v>
      </c>
      <c r="E7" s="451" t="s">
        <v>149</v>
      </c>
      <c r="F7" s="356"/>
      <c r="G7" s="377" t="s">
        <v>44</v>
      </c>
      <c r="H7" s="361"/>
      <c r="I7" s="356"/>
      <c r="J7" s="356"/>
      <c r="K7" s="357"/>
    </row>
    <row r="8" spans="2:11" s="247" customFormat="1" ht="18.75" customHeight="1" thickTop="1" thickBot="1">
      <c r="B8" s="371"/>
      <c r="C8" s="366"/>
      <c r="D8" s="356"/>
      <c r="E8" s="384" t="s">
        <v>146</v>
      </c>
      <c r="F8" s="429"/>
      <c r="G8" s="261"/>
      <c r="H8" s="356"/>
      <c r="I8" s="356"/>
      <c r="J8" s="356"/>
      <c r="K8" s="357"/>
    </row>
    <row r="9" spans="2:11" s="247" customFormat="1" ht="16.5" thickTop="1" thickBot="1">
      <c r="B9" s="371"/>
      <c r="C9" s="366"/>
      <c r="D9" s="363"/>
      <c r="E9" s="384" t="s">
        <v>117</v>
      </c>
      <c r="F9" s="383">
        <f>'6. ValueStreamMap'!G42</f>
        <v>0</v>
      </c>
      <c r="G9" s="274">
        <f>'6. ValueStreamMap'!G29</f>
        <v>0</v>
      </c>
      <c r="H9" s="356"/>
      <c r="I9" s="356"/>
      <c r="J9" s="356"/>
      <c r="K9" s="357"/>
    </row>
    <row r="10" spans="2:11" s="247" customFormat="1" ht="18.75" customHeight="1" thickTop="1" thickBot="1">
      <c r="B10" s="371"/>
      <c r="C10" s="366"/>
      <c r="D10" s="356"/>
      <c r="E10" s="384" t="s">
        <v>143</v>
      </c>
      <c r="F10" s="383">
        <f>'6. ValueStreamMap'!D42</f>
        <v>0</v>
      </c>
      <c r="G10" s="263">
        <f>'6. ValueStreamMap'!E29</f>
        <v>0</v>
      </c>
      <c r="H10" s="356"/>
      <c r="I10" s="356"/>
      <c r="J10" s="356"/>
      <c r="K10" s="357"/>
    </row>
    <row r="11" spans="2:11" s="247" customFormat="1" ht="16.5" thickTop="1" thickBot="1">
      <c r="B11" s="371"/>
      <c r="C11" s="366"/>
      <c r="D11" s="363"/>
      <c r="E11" s="384" t="s">
        <v>161</v>
      </c>
      <c r="F11" s="383">
        <f>'6. ValueStreamMap'!E42</f>
        <v>0</v>
      </c>
      <c r="G11" s="263">
        <f>'6. ValueStreamMap'!E29</f>
        <v>0</v>
      </c>
      <c r="H11" s="356"/>
      <c r="I11" s="356"/>
      <c r="J11" s="356"/>
      <c r="K11" s="357"/>
    </row>
    <row r="12" spans="2:11" s="247" customFormat="1" thickTop="1">
      <c r="B12" s="371"/>
      <c r="C12" s="366"/>
      <c r="D12" s="356"/>
      <c r="E12" s="362"/>
      <c r="F12" s="356"/>
      <c r="G12" s="356"/>
      <c r="H12" s="356"/>
      <c r="I12" s="356"/>
      <c r="J12" s="356"/>
      <c r="K12" s="357"/>
    </row>
    <row r="13" spans="2:11" s="247" customFormat="1" ht="56.25" customHeight="1" thickBot="1">
      <c r="B13" s="371"/>
      <c r="C13" s="385" t="s">
        <v>170</v>
      </c>
      <c r="D13" s="360" t="s">
        <v>157</v>
      </c>
      <c r="E13" s="452" t="s">
        <v>156</v>
      </c>
      <c r="F13" s="356"/>
      <c r="G13" s="356"/>
      <c r="H13" s="356"/>
      <c r="I13" s="356"/>
      <c r="J13" s="356"/>
      <c r="K13" s="357"/>
    </row>
    <row r="14" spans="2:11" s="247" customFormat="1" ht="16.5" thickTop="1" thickBot="1">
      <c r="B14" s="371"/>
      <c r="C14" s="366"/>
      <c r="D14" s="356"/>
      <c r="E14" s="384" t="s">
        <v>95</v>
      </c>
      <c r="F14" s="429"/>
      <c r="G14" s="430"/>
      <c r="H14" s="356"/>
      <c r="I14" s="356"/>
      <c r="J14" s="356"/>
      <c r="K14" s="357"/>
    </row>
    <row r="15" spans="2:11" s="247" customFormat="1" ht="16.5" thickTop="1" thickBot="1">
      <c r="B15" s="371"/>
      <c r="C15" s="366"/>
      <c r="D15" s="356"/>
      <c r="E15" s="384" t="s">
        <v>154</v>
      </c>
      <c r="F15" s="429"/>
      <c r="G15" s="430"/>
      <c r="H15" s="356"/>
      <c r="I15" s="356"/>
      <c r="J15" s="356"/>
      <c r="K15" s="357"/>
    </row>
    <row r="16" spans="2:11" s="247" customFormat="1" ht="16.5" thickTop="1" thickBot="1">
      <c r="B16" s="371"/>
      <c r="C16" s="366"/>
      <c r="D16" s="356"/>
      <c r="E16" s="384" t="s">
        <v>155</v>
      </c>
      <c r="F16" s="444"/>
      <c r="G16" s="285"/>
      <c r="H16" s="356"/>
      <c r="I16" s="356"/>
      <c r="J16" s="356"/>
      <c r="K16" s="357"/>
    </row>
    <row r="17" spans="2:11" s="247" customFormat="1" ht="15.75" customHeight="1" thickTop="1">
      <c r="B17" s="371"/>
      <c r="D17" s="519" t="s">
        <v>158</v>
      </c>
      <c r="E17" s="356"/>
      <c r="F17" s="356"/>
      <c r="G17" s="356"/>
      <c r="H17" s="356"/>
      <c r="I17" s="356"/>
      <c r="J17" s="356"/>
      <c r="K17" s="357"/>
    </row>
    <row r="18" spans="2:11" s="247" customFormat="1" ht="15">
      <c r="B18" s="386"/>
      <c r="C18" s="518" t="s">
        <v>171</v>
      </c>
      <c r="D18" s="519"/>
      <c r="E18" s="504" t="str">
        <f>IF('12. Takttimecalc'!C6&gt;'12. Takttimecalc'!D6,'6. ValueStreamMap'!C30,"OK")</f>
        <v>OK</v>
      </c>
      <c r="F18" s="505"/>
      <c r="G18" s="505"/>
      <c r="H18" s="505"/>
      <c r="I18" s="505"/>
      <c r="J18" s="506"/>
      <c r="K18" s="357"/>
    </row>
    <row r="19" spans="2:11" s="247" customFormat="1" ht="15">
      <c r="B19" s="386"/>
      <c r="C19" s="518"/>
      <c r="D19" s="519"/>
      <c r="E19" s="504" t="str">
        <f>IF('12. Takttimecalc'!C7&gt;'12. Takttimecalc'!D7,'6. ValueStreamMap'!C31,"OK")</f>
        <v>OK</v>
      </c>
      <c r="F19" s="505"/>
      <c r="G19" s="505"/>
      <c r="H19" s="505"/>
      <c r="I19" s="505"/>
      <c r="J19" s="506"/>
      <c r="K19" s="357"/>
    </row>
    <row r="20" spans="2:11" s="247" customFormat="1" ht="15">
      <c r="B20" s="386"/>
      <c r="C20" s="518"/>
      <c r="D20" s="519"/>
      <c r="E20" s="504" t="str">
        <f>IF('12. Takttimecalc'!C8&gt;'12. Takttimecalc'!D8,'6. ValueStreamMap'!C32,"OK")</f>
        <v>OK</v>
      </c>
      <c r="F20" s="505"/>
      <c r="G20" s="505"/>
      <c r="H20" s="505"/>
      <c r="I20" s="505"/>
      <c r="J20" s="506"/>
      <c r="K20" s="357"/>
    </row>
    <row r="21" spans="2:11" s="247" customFormat="1" ht="15">
      <c r="B21" s="386"/>
      <c r="C21" s="518"/>
      <c r="D21" s="356"/>
      <c r="E21" s="504" t="str">
        <f>IF('12. Takttimecalc'!C9&gt;'12. Takttimecalc'!D9,'6. ValueStreamMap'!C33,"OK")</f>
        <v>OK</v>
      </c>
      <c r="F21" s="505"/>
      <c r="G21" s="505"/>
      <c r="H21" s="505"/>
      <c r="I21" s="505"/>
      <c r="J21" s="506"/>
      <c r="K21" s="357"/>
    </row>
    <row r="22" spans="2:11" s="247" customFormat="1" ht="15">
      <c r="B22" s="371"/>
      <c r="C22" s="366"/>
      <c r="D22" s="356"/>
      <c r="E22" s="504" t="str">
        <f>IF('12. Takttimecalc'!C10&gt;'12. Takttimecalc'!D10,'6. ValueStreamMap'!C34,"OK")</f>
        <v>OK</v>
      </c>
      <c r="F22" s="505"/>
      <c r="G22" s="505"/>
      <c r="H22" s="505"/>
      <c r="I22" s="505"/>
      <c r="J22" s="506"/>
      <c r="K22" s="357"/>
    </row>
    <row r="23" spans="2:11" s="247" customFormat="1" ht="15">
      <c r="B23" s="371"/>
      <c r="C23" s="366"/>
      <c r="D23" s="356"/>
      <c r="E23" s="504" t="str">
        <f>IF('12. Takttimecalc'!C11&gt;'12. Takttimecalc'!D11,'6. ValueStreamMap'!C35,"OK")</f>
        <v>OK</v>
      </c>
      <c r="F23" s="505"/>
      <c r="G23" s="505"/>
      <c r="H23" s="505"/>
      <c r="I23" s="505"/>
      <c r="J23" s="506"/>
      <c r="K23" s="357"/>
    </row>
    <row r="24" spans="2:11" s="247" customFormat="1" ht="15">
      <c r="B24" s="371"/>
      <c r="C24" s="366"/>
      <c r="D24" s="356"/>
      <c r="E24" s="504" t="str">
        <f>IF('12. Takttimecalc'!C12&gt;'12. Takttimecalc'!D12,'6. ValueStreamMap'!C36,"OK")</f>
        <v>OK</v>
      </c>
      <c r="F24" s="505"/>
      <c r="G24" s="505"/>
      <c r="H24" s="505"/>
      <c r="I24" s="505"/>
      <c r="J24" s="506"/>
      <c r="K24" s="357"/>
    </row>
    <row r="25" spans="2:11" s="247" customFormat="1" ht="15">
      <c r="B25" s="371"/>
      <c r="C25" s="366"/>
      <c r="D25" s="356"/>
      <c r="E25" s="504" t="str">
        <f>IF('12. Takttimecalc'!C13&gt;'12. Takttimecalc'!D13,'6. ValueStreamMap'!C37,"OK")</f>
        <v>OK</v>
      </c>
      <c r="F25" s="505"/>
      <c r="G25" s="505"/>
      <c r="H25" s="505"/>
      <c r="I25" s="505"/>
      <c r="J25" s="506"/>
      <c r="K25" s="357"/>
    </row>
    <row r="26" spans="2:11" s="247" customFormat="1" ht="15">
      <c r="B26" s="371"/>
      <c r="C26" s="366"/>
      <c r="D26" s="356"/>
      <c r="E26" s="504" t="str">
        <f>IF('12. Takttimecalc'!C14&gt;'12. Takttimecalc'!D14,'6. ValueStreamMap'!C38,"OK")</f>
        <v>OK</v>
      </c>
      <c r="F26" s="505"/>
      <c r="G26" s="505"/>
      <c r="H26" s="505"/>
      <c r="I26" s="505"/>
      <c r="J26" s="506"/>
      <c r="K26" s="357"/>
    </row>
    <row r="27" spans="2:11" s="247" customFormat="1" ht="15">
      <c r="B27" s="371"/>
      <c r="C27" s="366"/>
      <c r="D27" s="356"/>
      <c r="E27" s="504" t="str">
        <f>IF('12. Takttimecalc'!C15&gt;'12. Takttimecalc'!D15,'6. ValueStreamMap'!C39,"OK")</f>
        <v>OK</v>
      </c>
      <c r="F27" s="505"/>
      <c r="G27" s="505"/>
      <c r="H27" s="505"/>
      <c r="I27" s="505"/>
      <c r="J27" s="506"/>
      <c r="K27" s="357"/>
    </row>
    <row r="28" spans="2:11" s="247" customFormat="1" ht="15">
      <c r="B28" s="371"/>
      <c r="C28" s="366"/>
      <c r="D28" s="356"/>
      <c r="E28" s="504" t="str">
        <f>IF('12. Takttimecalc'!C16&gt;'12. Takttimecalc'!D16,'6. ValueStreamMap'!C40,"OK")</f>
        <v>OK</v>
      </c>
      <c r="F28" s="505"/>
      <c r="G28" s="505"/>
      <c r="H28" s="505"/>
      <c r="I28" s="505"/>
      <c r="J28" s="506"/>
      <c r="K28" s="357"/>
    </row>
    <row r="29" spans="2:11" s="247" customFormat="1" ht="15">
      <c r="B29" s="371"/>
      <c r="C29" s="366"/>
      <c r="D29" s="356"/>
      <c r="E29" s="504" t="str">
        <f>IF('12. Takttimecalc'!C17&gt;'12. Takttimecalc'!D17,'6. ValueStreamMap'!C41,"OK")</f>
        <v>OK</v>
      </c>
      <c r="F29" s="505"/>
      <c r="G29" s="505"/>
      <c r="H29" s="505"/>
      <c r="I29" s="505"/>
      <c r="J29" s="506"/>
      <c r="K29" s="357"/>
    </row>
    <row r="30" spans="2:11" s="247" customFormat="1" ht="15">
      <c r="B30" s="371"/>
      <c r="C30" s="366"/>
      <c r="D30" s="356"/>
      <c r="E30" s="356"/>
      <c r="F30" s="356"/>
      <c r="G30" s="356"/>
      <c r="H30" s="356"/>
      <c r="I30" s="356"/>
      <c r="J30" s="356"/>
      <c r="K30" s="357"/>
    </row>
    <row r="31" spans="2:11" s="247" customFormat="1" ht="15">
      <c r="B31" s="371"/>
      <c r="C31" s="366"/>
      <c r="D31" s="356"/>
      <c r="E31" s="356"/>
      <c r="F31" s="356"/>
      <c r="G31" s="356"/>
      <c r="H31" s="356"/>
      <c r="I31" s="356"/>
      <c r="J31" s="356"/>
      <c r="K31" s="357"/>
    </row>
    <row r="32" spans="2:11" s="247" customFormat="1" ht="45">
      <c r="B32" s="371"/>
      <c r="C32" s="376" t="s">
        <v>172</v>
      </c>
      <c r="D32" s="387" t="s">
        <v>167</v>
      </c>
      <c r="E32" s="328">
        <f>'9. OEE'!N54</f>
        <v>0</v>
      </c>
      <c r="F32" s="512" t="s">
        <v>211</v>
      </c>
      <c r="G32" s="513"/>
      <c r="H32" s="513"/>
      <c r="I32" s="513"/>
      <c r="J32" s="514"/>
      <c r="K32" s="357"/>
    </row>
    <row r="33" spans="2:11" s="247" customFormat="1" ht="15">
      <c r="B33" s="371"/>
      <c r="C33" s="366"/>
      <c r="D33" s="356"/>
      <c r="E33" s="356"/>
      <c r="F33" s="356"/>
      <c r="G33" s="356"/>
      <c r="H33" s="356"/>
      <c r="I33" s="356"/>
      <c r="J33" s="356"/>
      <c r="K33" s="357"/>
    </row>
    <row r="34" spans="2:11" s="247" customFormat="1" ht="15">
      <c r="B34" s="371"/>
      <c r="C34" s="366"/>
      <c r="D34" s="356"/>
      <c r="E34" s="356"/>
      <c r="F34" s="356"/>
      <c r="G34" s="356"/>
      <c r="H34" s="356"/>
      <c r="I34" s="356"/>
      <c r="J34" s="356"/>
      <c r="K34" s="357"/>
    </row>
    <row r="35" spans="2:11" s="247" customFormat="1" ht="45">
      <c r="B35" s="371"/>
      <c r="C35" s="376" t="s">
        <v>184</v>
      </c>
      <c r="D35" s="360" t="s">
        <v>173</v>
      </c>
      <c r="E35" s="356"/>
      <c r="F35" s="356"/>
      <c r="G35" s="356"/>
      <c r="H35" s="356"/>
      <c r="I35" s="356"/>
      <c r="J35" s="356"/>
      <c r="K35" s="357"/>
    </row>
    <row r="36" spans="2:11" s="247" customFormat="1">
      <c r="B36" s="371"/>
      <c r="C36" s="366"/>
      <c r="D36" s="493" t="s">
        <v>174</v>
      </c>
      <c r="E36" s="494"/>
      <c r="F36" s="509"/>
      <c r="G36" s="510"/>
      <c r="H36" s="510"/>
      <c r="I36" s="510"/>
      <c r="J36" s="511"/>
      <c r="K36" s="357"/>
    </row>
    <row r="37" spans="2:11" s="247" customFormat="1">
      <c r="B37" s="371"/>
      <c r="C37" s="366"/>
      <c r="D37" s="493" t="s">
        <v>175</v>
      </c>
      <c r="E37" s="494"/>
      <c r="F37" s="509"/>
      <c r="G37" s="510"/>
      <c r="H37" s="510"/>
      <c r="I37" s="510"/>
      <c r="J37" s="511"/>
      <c r="K37" s="357"/>
    </row>
    <row r="38" spans="2:11" s="247" customFormat="1">
      <c r="B38" s="371"/>
      <c r="C38" s="366"/>
      <c r="D38" s="493" t="s">
        <v>176</v>
      </c>
      <c r="E38" s="494"/>
      <c r="F38" s="509"/>
      <c r="G38" s="510"/>
      <c r="H38" s="510"/>
      <c r="I38" s="510"/>
      <c r="J38" s="511"/>
      <c r="K38" s="357"/>
    </row>
    <row r="39" spans="2:11" s="247" customFormat="1">
      <c r="B39" s="371"/>
      <c r="C39" s="366"/>
      <c r="D39" s="493" t="s">
        <v>177</v>
      </c>
      <c r="E39" s="494"/>
      <c r="F39" s="509"/>
      <c r="G39" s="510"/>
      <c r="H39" s="510"/>
      <c r="I39" s="510"/>
      <c r="J39" s="511"/>
      <c r="K39" s="357"/>
    </row>
    <row r="40" spans="2:11" s="247" customFormat="1">
      <c r="B40" s="371"/>
      <c r="C40" s="366"/>
      <c r="D40" s="493" t="s">
        <v>178</v>
      </c>
      <c r="E40" s="494"/>
      <c r="F40" s="509"/>
      <c r="G40" s="510"/>
      <c r="H40" s="510"/>
      <c r="I40" s="510"/>
      <c r="J40" s="511"/>
      <c r="K40" s="357"/>
    </row>
    <row r="41" spans="2:11" s="247" customFormat="1">
      <c r="B41" s="371"/>
      <c r="C41" s="366"/>
      <c r="D41" s="493" t="s">
        <v>179</v>
      </c>
      <c r="E41" s="494"/>
      <c r="F41" s="509"/>
      <c r="G41" s="510"/>
      <c r="H41" s="510"/>
      <c r="I41" s="510"/>
      <c r="J41" s="511"/>
      <c r="K41" s="357"/>
    </row>
    <row r="42" spans="2:11" s="247" customFormat="1">
      <c r="B42" s="371"/>
      <c r="C42" s="366"/>
      <c r="D42" s="493" t="s">
        <v>180</v>
      </c>
      <c r="E42" s="494"/>
      <c r="F42" s="509"/>
      <c r="G42" s="510"/>
      <c r="H42" s="510"/>
      <c r="I42" s="510"/>
      <c r="J42" s="511"/>
      <c r="K42" s="357"/>
    </row>
    <row r="43" spans="2:11" s="247" customFormat="1">
      <c r="B43" s="371"/>
      <c r="C43" s="366"/>
      <c r="D43" s="493" t="s">
        <v>181</v>
      </c>
      <c r="E43" s="494"/>
      <c r="F43" s="509"/>
      <c r="G43" s="510"/>
      <c r="H43" s="510"/>
      <c r="I43" s="510"/>
      <c r="J43" s="511"/>
      <c r="K43" s="357"/>
    </row>
    <row r="44" spans="2:11" s="247" customFormat="1">
      <c r="B44" s="371"/>
      <c r="C44" s="366"/>
      <c r="D44" s="493" t="s">
        <v>182</v>
      </c>
      <c r="E44" s="494"/>
      <c r="F44" s="509"/>
      <c r="G44" s="510"/>
      <c r="H44" s="510"/>
      <c r="I44" s="510"/>
      <c r="J44" s="511"/>
      <c r="K44" s="357"/>
    </row>
    <row r="45" spans="2:11" s="247" customFormat="1">
      <c r="B45" s="371"/>
      <c r="C45" s="366"/>
      <c r="D45" s="493" t="s">
        <v>183</v>
      </c>
      <c r="E45" s="494"/>
      <c r="F45" s="509"/>
      <c r="G45" s="510"/>
      <c r="H45" s="510"/>
      <c r="I45" s="510"/>
      <c r="J45" s="511"/>
      <c r="K45" s="357"/>
    </row>
    <row r="46" spans="2:11" s="247" customFormat="1" ht="15">
      <c r="B46" s="372"/>
      <c r="C46" s="368"/>
      <c r="D46" s="364"/>
      <c r="E46" s="364"/>
      <c r="F46" s="364"/>
      <c r="G46" s="364"/>
      <c r="H46" s="364"/>
      <c r="I46" s="364"/>
      <c r="J46" s="364"/>
      <c r="K46" s="365"/>
    </row>
    <row r="47" spans="2:11" s="247" customFormat="1" ht="15">
      <c r="C47" s="316"/>
    </row>
    <row r="48" spans="2:11" s="247" customFormat="1" ht="15">
      <c r="C48" s="316"/>
    </row>
    <row r="49" spans="3:3" s="247" customFormat="1" ht="15">
      <c r="C49" s="316"/>
    </row>
  </sheetData>
  <sheetProtection password="DF55" sheet="1" objects="1" scenarios="1"/>
  <mergeCells count="36">
    <mergeCell ref="F3:J3"/>
    <mergeCell ref="C18:C21"/>
    <mergeCell ref="D17:D20"/>
    <mergeCell ref="F45:J45"/>
    <mergeCell ref="D44:E44"/>
    <mergeCell ref="D45:E45"/>
    <mergeCell ref="F37:J37"/>
    <mergeCell ref="F38:J38"/>
    <mergeCell ref="F39:J39"/>
    <mergeCell ref="F44:J44"/>
    <mergeCell ref="D41:E41"/>
    <mergeCell ref="D42:E42"/>
    <mergeCell ref="D43:E43"/>
    <mergeCell ref="F40:J40"/>
    <mergeCell ref="F41:J41"/>
    <mergeCell ref="F42:J42"/>
    <mergeCell ref="F43:J43"/>
    <mergeCell ref="D37:E37"/>
    <mergeCell ref="D38:E38"/>
    <mergeCell ref="D39:E39"/>
    <mergeCell ref="D40:E40"/>
    <mergeCell ref="E27:J27"/>
    <mergeCell ref="E28:J28"/>
    <mergeCell ref="E29:J29"/>
    <mergeCell ref="D36:E36"/>
    <mergeCell ref="F36:J36"/>
    <mergeCell ref="F32:J32"/>
    <mergeCell ref="E24:J24"/>
    <mergeCell ref="E25:J25"/>
    <mergeCell ref="E26:J26"/>
    <mergeCell ref="E18:J18"/>
    <mergeCell ref="E19:J19"/>
    <mergeCell ref="E20:J20"/>
    <mergeCell ref="E21:J21"/>
    <mergeCell ref="E22:J22"/>
    <mergeCell ref="E23:J23"/>
  </mergeCells>
  <phoneticPr fontId="46" type="noConversion"/>
  <conditionalFormatting sqref="F36:J45 F15:G15 G14">
    <cfRule type="cellIs" dxfId="71" priority="1" stopIfTrue="1" operator="equal">
      <formula>0</formula>
    </cfRule>
    <cfRule type="cellIs" dxfId="70" priority="2" stopIfTrue="1" operator="notEqual">
      <formula>0</formula>
    </cfRule>
  </conditionalFormatting>
  <conditionalFormatting sqref="G16 G8">
    <cfRule type="cellIs" dxfId="69" priority="3" stopIfTrue="1" operator="equal">
      <formula>" "</formula>
    </cfRule>
    <cfRule type="cellIs" dxfId="68" priority="4" stopIfTrue="1" operator="notEqual">
      <formula>""</formula>
    </cfRule>
  </conditionalFormatting>
  <conditionalFormatting sqref="E32 G9">
    <cfRule type="cellIs" dxfId="67" priority="5" stopIfTrue="1" operator="equal">
      <formula>0</formula>
    </cfRule>
    <cfRule type="cellIs" dxfId="66" priority="6" stopIfTrue="1" operator="notEqual">
      <formula>0</formula>
    </cfRule>
  </conditionalFormatting>
  <conditionalFormatting sqref="F8">
    <cfRule type="cellIs" dxfId="65" priority="7" stopIfTrue="1" operator="equal">
      <formula>0</formula>
    </cfRule>
  </conditionalFormatting>
  <conditionalFormatting sqref="F9:F11">
    <cfRule type="cellIs" dxfId="64" priority="8" stopIfTrue="1" operator="equal">
      <formula>0</formula>
    </cfRule>
    <cfRule type="cellIs" dxfId="63" priority="9" stopIfTrue="1" operator="notEqual">
      <formula>0</formula>
    </cfRule>
  </conditionalFormatting>
  <conditionalFormatting sqref="G10:G11">
    <cfRule type="cellIs" dxfId="62" priority="10" stopIfTrue="1" operator="equal">
      <formula>0</formula>
    </cfRule>
    <cfRule type="cellIs" dxfId="61" priority="11" stopIfTrue="1" operator="notEqual">
      <formula>0</formula>
    </cfRule>
  </conditionalFormatting>
  <conditionalFormatting sqref="F16">
    <cfRule type="cellIs" dxfId="60" priority="12" stopIfTrue="1" operator="equal">
      <formula>0</formula>
    </cfRule>
    <cfRule type="cellIs" dxfId="59" priority="13" stopIfTrue="1" operator="notEqual">
      <formula>0</formula>
    </cfRule>
  </conditionalFormatting>
  <conditionalFormatting sqref="F14">
    <cfRule type="cellIs" dxfId="58" priority="14" stopIfTrue="1" operator="equal">
      <formula>1.47</formula>
    </cfRule>
    <cfRule type="cellIs" dxfId="57" priority="15" stopIfTrue="1" operator="notEqual">
      <formula>0</formula>
    </cfRule>
  </conditionalFormatting>
  <conditionalFormatting sqref="E18:J29">
    <cfRule type="cellIs" dxfId="56" priority="16" stopIfTrue="1" operator="equal">
      <formula>"OK"</formula>
    </cfRule>
    <cfRule type="cellIs" dxfId="55" priority="17" stopIfTrue="1" operator="notEqual">
      <formula>"OK"</formula>
    </cfRule>
  </conditionalFormatting>
  <conditionalFormatting sqref="F32:J32">
    <cfRule type="cellIs" dxfId="54" priority="18" stopIfTrue="1" operator="equal">
      <formula>"Enter target process"</formula>
    </cfRule>
    <cfRule type="cellIs" dxfId="53" priority="19" stopIfTrue="1" operator="notEqual">
      <formula>"Enter target process"</formula>
    </cfRule>
  </conditionalFormatting>
  <hyperlinks>
    <hyperlink ref="E7" location="'6. ValueStreamMap'!A1" display="VSM  (click here)"/>
    <hyperlink ref="C5" location="Sample!A1" display="Click Here for Sample documents"/>
    <hyperlink ref="E13" location="'11. Takttimegraph'!A1" display="'11. Takttimegraph'!A1"/>
  </hyperlinks>
  <pageMargins left="0.3" right="0.41" top="0.62" bottom="0.9" header="0.35" footer="0.5"/>
  <pageSetup scale="74" fitToHeight="0" orientation="portrait" r:id="rId1"/>
  <headerFooter alignWithMargins="0">
    <oddFooter>&amp;L&amp;F&amp;R&amp;A</oddFooter>
  </headerFooter>
  <rowBreaks count="1" manualBreakCount="1">
    <brk id="30" max="16383" man="1"/>
  </rowBreaks>
  <drawing r:id="rId2"/>
  <legacyDrawing r:id="rId3"/>
</worksheet>
</file>

<file path=xl/worksheets/sheet8.xml><?xml version="1.0" encoding="utf-8"?>
<worksheet xmlns="http://schemas.openxmlformats.org/spreadsheetml/2006/main" xmlns:r="http://schemas.openxmlformats.org/officeDocument/2006/relationships">
  <sheetPr codeName="Sheet2">
    <pageSetUpPr fitToPage="1"/>
  </sheetPr>
  <dimension ref="B1:I89"/>
  <sheetViews>
    <sheetView showGridLines="0" topLeftCell="A25" workbookViewId="0"/>
  </sheetViews>
  <sheetFormatPr defaultRowHeight="15.75"/>
  <cols>
    <col min="1" max="1" width="1" customWidth="1"/>
    <col min="3" max="3" width="29.75" customWidth="1"/>
    <col min="4" max="4" width="12.375" customWidth="1"/>
    <col min="5" max="5" width="16" customWidth="1"/>
    <col min="6" max="6" width="13.125" customWidth="1"/>
    <col min="7" max="7" width="10.75" customWidth="1"/>
  </cols>
  <sheetData>
    <row r="1" spans="9:9" ht="6.75" customHeight="1"/>
    <row r="9" spans="9:9">
      <c r="I9" s="520" t="s">
        <v>185</v>
      </c>
    </row>
    <row r="10" spans="9:9">
      <c r="I10" s="521"/>
    </row>
    <row r="11" spans="9:9">
      <c r="I11" s="521"/>
    </row>
    <row r="12" spans="9:9">
      <c r="I12" s="521"/>
    </row>
    <row r="25" spans="2:7" ht="4.5" customHeight="1"/>
    <row r="26" spans="2:7">
      <c r="B26" s="237"/>
      <c r="C26" s="239" t="s">
        <v>88</v>
      </c>
      <c r="D26" s="239" t="s">
        <v>130</v>
      </c>
      <c r="E26" s="239" t="s">
        <v>131</v>
      </c>
      <c r="F26" s="239" t="s">
        <v>132</v>
      </c>
      <c r="G26" s="239" t="s">
        <v>117</v>
      </c>
    </row>
    <row r="27" spans="2:7" s="235" customFormat="1" ht="54.75" customHeight="1">
      <c r="B27" s="238"/>
      <c r="C27" s="240" t="s">
        <v>133</v>
      </c>
      <c r="D27" s="255" t="s">
        <v>134</v>
      </c>
      <c r="E27" s="255" t="s">
        <v>135</v>
      </c>
      <c r="F27" s="255" t="s">
        <v>137</v>
      </c>
      <c r="G27" s="255" t="s">
        <v>141</v>
      </c>
    </row>
    <row r="28" spans="2:7" s="235" customFormat="1" ht="18.75" customHeight="1">
      <c r="B28" s="253"/>
      <c r="C28" s="257"/>
      <c r="D28" s="254" t="s">
        <v>139</v>
      </c>
      <c r="E28" s="254" t="s">
        <v>139</v>
      </c>
      <c r="F28" s="255"/>
      <c r="G28" s="254" t="s">
        <v>142</v>
      </c>
    </row>
    <row r="29" spans="2:7" s="235" customFormat="1" ht="18.75" customHeight="1">
      <c r="B29" s="253"/>
      <c r="C29" s="382" t="s">
        <v>147</v>
      </c>
      <c r="D29" s="438"/>
      <c r="E29" s="438"/>
      <c r="F29" s="438"/>
      <c r="G29" s="438"/>
    </row>
    <row r="30" spans="2:7">
      <c r="B30" s="236" t="s">
        <v>118</v>
      </c>
      <c r="C30" s="431"/>
      <c r="D30" s="432"/>
      <c r="E30" s="433"/>
      <c r="F30" s="433"/>
      <c r="G30" s="434"/>
    </row>
    <row r="31" spans="2:7">
      <c r="B31" s="236" t="s">
        <v>119</v>
      </c>
      <c r="C31" s="431"/>
      <c r="D31" s="432"/>
      <c r="E31" s="433"/>
      <c r="F31" s="433"/>
      <c r="G31" s="434"/>
    </row>
    <row r="32" spans="2:7">
      <c r="B32" s="236" t="s">
        <v>120</v>
      </c>
      <c r="C32" s="431"/>
      <c r="D32" s="432"/>
      <c r="E32" s="433"/>
      <c r="F32" s="433"/>
      <c r="G32" s="434"/>
    </row>
    <row r="33" spans="2:7">
      <c r="B33" s="236" t="s">
        <v>121</v>
      </c>
      <c r="C33" s="431"/>
      <c r="D33" s="432"/>
      <c r="E33" s="433"/>
      <c r="F33" s="433"/>
      <c r="G33" s="434"/>
    </row>
    <row r="34" spans="2:7">
      <c r="B34" s="236" t="s">
        <v>122</v>
      </c>
      <c r="C34" s="431"/>
      <c r="D34" s="432"/>
      <c r="E34" s="433"/>
      <c r="F34" s="433"/>
      <c r="G34" s="434"/>
    </row>
    <row r="35" spans="2:7">
      <c r="B35" s="236" t="s">
        <v>123</v>
      </c>
      <c r="C35" s="431"/>
      <c r="D35" s="432"/>
      <c r="E35" s="433"/>
      <c r="F35" s="433"/>
      <c r="G35" s="434"/>
    </row>
    <row r="36" spans="2:7">
      <c r="B36" s="236" t="s">
        <v>124</v>
      </c>
      <c r="C36" s="431"/>
      <c r="D36" s="432"/>
      <c r="E36" s="433"/>
      <c r="F36" s="433"/>
      <c r="G36" s="434"/>
    </row>
    <row r="37" spans="2:7">
      <c r="B37" s="236" t="s">
        <v>125</v>
      </c>
      <c r="C37" s="431"/>
      <c r="D37" s="432"/>
      <c r="E37" s="433"/>
      <c r="F37" s="433"/>
      <c r="G37" s="434"/>
    </row>
    <row r="38" spans="2:7">
      <c r="B38" s="236" t="s">
        <v>126</v>
      </c>
      <c r="C38" s="431"/>
      <c r="D38" s="432"/>
      <c r="E38" s="433"/>
      <c r="F38" s="433"/>
      <c r="G38" s="434"/>
    </row>
    <row r="39" spans="2:7">
      <c r="B39" s="236" t="s">
        <v>127</v>
      </c>
      <c r="C39" s="431"/>
      <c r="D39" s="432"/>
      <c r="E39" s="433"/>
      <c r="F39" s="433"/>
      <c r="G39" s="434"/>
    </row>
    <row r="40" spans="2:7">
      <c r="B40" s="236" t="s">
        <v>128</v>
      </c>
      <c r="C40" s="431"/>
      <c r="D40" s="432"/>
      <c r="E40" s="433"/>
      <c r="F40" s="433"/>
      <c r="G40" s="434"/>
    </row>
    <row r="41" spans="2:7" ht="16.5" thickBot="1">
      <c r="B41" s="236" t="s">
        <v>129</v>
      </c>
      <c r="C41" s="431"/>
      <c r="D41" s="435"/>
      <c r="E41" s="436"/>
      <c r="F41" s="436"/>
      <c r="G41" s="437"/>
    </row>
    <row r="42" spans="2:7" ht="17.25" thickTop="1" thickBot="1">
      <c r="B42" s="246"/>
      <c r="C42" s="252" t="s">
        <v>145</v>
      </c>
      <c r="D42" s="381">
        <f>SUM(D30:D41)</f>
        <v>0</v>
      </c>
      <c r="E42" s="381">
        <f>SUM(E30:E41)</f>
        <v>0</v>
      </c>
      <c r="F42" s="381">
        <f>SUM(F30:F41)</f>
        <v>0</v>
      </c>
      <c r="G42" s="381">
        <f>SUM(G30:G41)</f>
        <v>0</v>
      </c>
    </row>
    <row r="43" spans="2:7" ht="16.5" thickTop="1"/>
    <row r="44" spans="2:7" ht="31.5">
      <c r="F44" s="445" t="s">
        <v>140</v>
      </c>
    </row>
    <row r="87" spans="2:2" ht="16.5" customHeight="1"/>
    <row r="88" spans="2:2" ht="75" customHeight="1"/>
    <row r="89" spans="2:2">
      <c r="B89" s="247" t="s">
        <v>186</v>
      </c>
    </row>
  </sheetData>
  <sheetProtection password="DF55" sheet="1" scenarios="1"/>
  <mergeCells count="1">
    <mergeCell ref="I9:I12"/>
  </mergeCells>
  <phoneticPr fontId="0" type="noConversion"/>
  <conditionalFormatting sqref="D29:G29">
    <cfRule type="cellIs" dxfId="52" priority="1" stopIfTrue="1" operator="equal">
      <formula>""</formula>
    </cfRule>
  </conditionalFormatting>
  <conditionalFormatting sqref="D42:G42">
    <cfRule type="cellIs" dxfId="51" priority="2" stopIfTrue="1" operator="equal">
      <formula>0</formula>
    </cfRule>
    <cfRule type="cellIs" dxfId="50" priority="3" stopIfTrue="1" operator="greaterThan">
      <formula>0</formula>
    </cfRule>
  </conditionalFormatting>
  <conditionalFormatting sqref="C30:G34">
    <cfRule type="cellIs" dxfId="49" priority="4" stopIfTrue="1" operator="equal">
      <formula>0</formula>
    </cfRule>
    <cfRule type="cellIs" dxfId="48" priority="5" stopIfTrue="1" operator="notEqual">
      <formula>0</formula>
    </cfRule>
  </conditionalFormatting>
  <hyperlinks>
    <hyperlink ref="F44" location="'5. Checklist'!B16" display="Click here when done"/>
    <hyperlink ref="I9:I12" location="'6. ValueStreamMap'!C41" display="Click Here to enter chart in Excel"/>
  </hyperlinks>
  <printOptions horizontalCentered="1"/>
  <pageMargins left="0.35" right="0.26" top="0.44" bottom="0.75" header="0.19" footer="0.5"/>
  <pageSetup scale="98" fitToHeight="3" orientation="portrait" r:id="rId1"/>
  <headerFooter alignWithMargins="0">
    <oddHeader>&amp;CMAP the PROCESS</oddHeader>
    <oddFooter>&amp;L&amp;F&amp;R&amp;A</oddFooter>
  </headerFooter>
  <rowBreaks count="4" manualBreakCount="4">
    <brk id="45" max="16383" man="1"/>
    <brk id="86" max="16383" man="1"/>
    <brk id="87" max="16383" man="1"/>
    <brk id="88" max="16383" man="1"/>
  </rowBreaks>
  <drawing r:id="rId2"/>
  <legacyDrawing r:id="rId3"/>
  <oleObjects>
    <oleObject progId="Visio.Drawing.6" shapeId="10243" r:id="rId4"/>
  </oleObjects>
</worksheet>
</file>

<file path=xl/worksheets/sheet9.xml><?xml version="1.0" encoding="utf-8"?>
<worksheet xmlns="http://schemas.openxmlformats.org/spreadsheetml/2006/main" xmlns:r="http://schemas.openxmlformats.org/officeDocument/2006/relationships">
  <sheetPr codeName="Sheet3" enableFormatConditionsCalculation="0">
    <tabColor indexed="15"/>
  </sheetPr>
  <dimension ref="B2:L34"/>
  <sheetViews>
    <sheetView showGridLines="0" showZeros="0" zoomScale="75" zoomScaleNormal="75" workbookViewId="0"/>
  </sheetViews>
  <sheetFormatPr defaultColWidth="8" defaultRowHeight="12.75"/>
  <cols>
    <col min="1" max="1" width="1.5" style="169" customWidth="1"/>
    <col min="2" max="2" width="1.625" style="169" customWidth="1"/>
    <col min="3" max="3" width="9.75" style="169" customWidth="1"/>
    <col min="4" max="4" width="29.75" style="169" customWidth="1"/>
    <col min="5" max="5" width="15.5" style="169" customWidth="1"/>
    <col min="6" max="7" width="13.625" style="169" customWidth="1"/>
    <col min="8" max="8" width="14.375" style="169" customWidth="1"/>
    <col min="9" max="9" width="13.375" style="169" customWidth="1"/>
    <col min="10" max="10" width="1.625" style="169" customWidth="1"/>
    <col min="11" max="12" width="11.125" style="169" customWidth="1"/>
    <col min="13" max="16384" width="8" style="169"/>
  </cols>
  <sheetData>
    <row r="2" spans="2:12" ht="7.5" customHeight="1">
      <c r="B2" s="182"/>
      <c r="C2" s="183"/>
      <c r="D2" s="183"/>
      <c r="E2" s="183"/>
      <c r="F2" s="183"/>
      <c r="G2" s="183"/>
      <c r="H2" s="183"/>
      <c r="I2" s="183"/>
      <c r="J2" s="184"/>
    </row>
    <row r="3" spans="2:12" ht="20.25">
      <c r="B3" s="185"/>
      <c r="C3" s="186" t="s">
        <v>73</v>
      </c>
      <c r="D3" s="171"/>
      <c r="E3" s="171"/>
      <c r="F3" s="171"/>
      <c r="G3" s="171"/>
      <c r="H3" s="171"/>
      <c r="I3" s="171"/>
      <c r="J3" s="187"/>
    </row>
    <row r="4" spans="2:12">
      <c r="B4" s="185"/>
      <c r="C4" s="171"/>
      <c r="D4" s="171"/>
      <c r="E4" s="171"/>
      <c r="F4" s="171"/>
      <c r="G4" s="171"/>
      <c r="H4" s="171"/>
      <c r="I4" s="171"/>
      <c r="J4" s="187"/>
    </row>
    <row r="5" spans="2:12" ht="15.75">
      <c r="B5" s="185"/>
      <c r="C5" s="209" t="s">
        <v>74</v>
      </c>
      <c r="D5" s="210" t="s">
        <v>44</v>
      </c>
      <c r="E5" s="171"/>
      <c r="F5" s="211" t="s">
        <v>7</v>
      </c>
      <c r="G5" s="212" t="s">
        <v>44</v>
      </c>
      <c r="H5" s="171"/>
      <c r="I5" s="171"/>
      <c r="J5" s="187"/>
    </row>
    <row r="6" spans="2:12" ht="15.75">
      <c r="B6" s="185"/>
      <c r="C6" s="170"/>
      <c r="D6" s="171"/>
      <c r="E6" s="171"/>
      <c r="F6" s="170"/>
      <c r="G6" s="171"/>
      <c r="H6" s="171"/>
      <c r="I6" s="171"/>
      <c r="J6" s="187"/>
    </row>
    <row r="7" spans="2:12">
      <c r="B7" s="185"/>
      <c r="C7" s="171"/>
      <c r="D7" s="171"/>
      <c r="E7" s="171"/>
      <c r="F7" s="171"/>
      <c r="G7" s="171"/>
      <c r="H7" s="171"/>
      <c r="I7" s="171"/>
      <c r="J7" s="187"/>
    </row>
    <row r="8" spans="2:12" ht="45">
      <c r="B8" s="185"/>
      <c r="C8" s="192" t="s">
        <v>75</v>
      </c>
      <c r="D8" s="192" t="s">
        <v>76</v>
      </c>
      <c r="E8" s="193" t="s">
        <v>96</v>
      </c>
      <c r="F8" s="193" t="s">
        <v>97</v>
      </c>
      <c r="G8" s="193" t="s">
        <v>99</v>
      </c>
      <c r="H8" s="193" t="s">
        <v>98</v>
      </c>
      <c r="I8" s="193" t="s">
        <v>117</v>
      </c>
      <c r="J8" s="188"/>
      <c r="K8" s="172"/>
      <c r="L8" s="172"/>
    </row>
    <row r="9" spans="2:12" ht="20.100000000000001" customHeight="1">
      <c r="B9" s="185"/>
      <c r="C9" s="194" t="s">
        <v>44</v>
      </c>
      <c r="D9" s="195" t="s">
        <v>44</v>
      </c>
      <c r="E9" s="196" t="s">
        <v>44</v>
      </c>
      <c r="F9" s="196" t="s">
        <v>44</v>
      </c>
      <c r="G9" s="196" t="s">
        <v>44</v>
      </c>
      <c r="H9" s="196" t="s">
        <v>44</v>
      </c>
      <c r="I9" s="197" t="s">
        <v>44</v>
      </c>
      <c r="J9" s="187"/>
    </row>
    <row r="10" spans="2:12" ht="20.100000000000001" customHeight="1">
      <c r="B10" s="185"/>
      <c r="C10" s="198"/>
      <c r="D10" s="199"/>
      <c r="E10" s="200"/>
      <c r="F10" s="200"/>
      <c r="G10" s="200"/>
      <c r="H10" s="200"/>
      <c r="I10" s="201"/>
      <c r="J10" s="187"/>
    </row>
    <row r="11" spans="2:12" ht="20.100000000000001" customHeight="1">
      <c r="B11" s="185"/>
      <c r="C11" s="198"/>
      <c r="D11" s="199"/>
      <c r="E11" s="200"/>
      <c r="F11" s="200"/>
      <c r="G11" s="200"/>
      <c r="H11" s="200"/>
      <c r="I11" s="201"/>
      <c r="J11" s="187"/>
    </row>
    <row r="12" spans="2:12" ht="20.100000000000001" customHeight="1">
      <c r="B12" s="185"/>
      <c r="C12" s="198"/>
      <c r="D12" s="199"/>
      <c r="E12" s="200"/>
      <c r="F12" s="200"/>
      <c r="G12" s="200"/>
      <c r="H12" s="200"/>
      <c r="I12" s="201"/>
      <c r="J12" s="187"/>
    </row>
    <row r="13" spans="2:12" ht="20.100000000000001" customHeight="1">
      <c r="B13" s="185"/>
      <c r="C13" s="198"/>
      <c r="D13" s="199"/>
      <c r="E13" s="200"/>
      <c r="F13" s="200"/>
      <c r="G13" s="200"/>
      <c r="H13" s="200"/>
      <c r="I13" s="201"/>
      <c r="J13" s="187"/>
    </row>
    <row r="14" spans="2:12" ht="20.100000000000001" customHeight="1">
      <c r="B14" s="185"/>
      <c r="C14" s="198"/>
      <c r="D14" s="199"/>
      <c r="E14" s="200"/>
      <c r="F14" s="200"/>
      <c r="G14" s="200"/>
      <c r="H14" s="200"/>
      <c r="I14" s="201"/>
      <c r="J14" s="187"/>
    </row>
    <row r="15" spans="2:12" ht="20.100000000000001" customHeight="1">
      <c r="B15" s="185"/>
      <c r="C15" s="198"/>
      <c r="D15" s="199"/>
      <c r="E15" s="200"/>
      <c r="F15" s="200"/>
      <c r="G15" s="200"/>
      <c r="H15" s="200"/>
      <c r="I15" s="201"/>
      <c r="J15" s="187"/>
    </row>
    <row r="16" spans="2:12" ht="20.100000000000001" customHeight="1">
      <c r="B16" s="185"/>
      <c r="C16" s="198"/>
      <c r="D16" s="199"/>
      <c r="E16" s="200"/>
      <c r="F16" s="200"/>
      <c r="G16" s="200"/>
      <c r="H16" s="200"/>
      <c r="I16" s="201"/>
      <c r="J16" s="187"/>
    </row>
    <row r="17" spans="2:10" ht="20.100000000000001" customHeight="1">
      <c r="B17" s="185"/>
      <c r="C17" s="198"/>
      <c r="D17" s="199"/>
      <c r="E17" s="200"/>
      <c r="F17" s="200"/>
      <c r="G17" s="200"/>
      <c r="H17" s="200"/>
      <c r="I17" s="201"/>
      <c r="J17" s="187"/>
    </row>
    <row r="18" spans="2:10" ht="20.100000000000001" customHeight="1">
      <c r="B18" s="185"/>
      <c r="C18" s="198"/>
      <c r="D18" s="199"/>
      <c r="E18" s="200"/>
      <c r="F18" s="200"/>
      <c r="G18" s="200"/>
      <c r="H18" s="200"/>
      <c r="I18" s="201"/>
      <c r="J18" s="187"/>
    </row>
    <row r="19" spans="2:10" ht="20.100000000000001" customHeight="1">
      <c r="B19" s="185"/>
      <c r="C19" s="198"/>
      <c r="D19" s="199"/>
      <c r="E19" s="200"/>
      <c r="F19" s="200"/>
      <c r="G19" s="200"/>
      <c r="H19" s="200"/>
      <c r="I19" s="201"/>
      <c r="J19" s="187"/>
    </row>
    <row r="20" spans="2:10" ht="20.100000000000001" customHeight="1">
      <c r="B20" s="185"/>
      <c r="C20" s="198"/>
      <c r="D20" s="199"/>
      <c r="E20" s="200"/>
      <c r="F20" s="200"/>
      <c r="G20" s="200"/>
      <c r="H20" s="200"/>
      <c r="I20" s="201"/>
      <c r="J20" s="187"/>
    </row>
    <row r="21" spans="2:10" ht="20.100000000000001" customHeight="1">
      <c r="B21" s="185"/>
      <c r="C21" s="198"/>
      <c r="D21" s="199"/>
      <c r="E21" s="200"/>
      <c r="F21" s="200"/>
      <c r="G21" s="200"/>
      <c r="H21" s="200"/>
      <c r="I21" s="201"/>
      <c r="J21" s="187"/>
    </row>
    <row r="22" spans="2:10" ht="20.100000000000001" customHeight="1">
      <c r="B22" s="185"/>
      <c r="C22" s="198"/>
      <c r="D22" s="199"/>
      <c r="E22" s="200"/>
      <c r="F22" s="200"/>
      <c r="G22" s="200"/>
      <c r="H22" s="200"/>
      <c r="I22" s="201"/>
      <c r="J22" s="187"/>
    </row>
    <row r="23" spans="2:10" ht="20.100000000000001" customHeight="1">
      <c r="B23" s="185"/>
      <c r="C23" s="198"/>
      <c r="D23" s="199"/>
      <c r="E23" s="200"/>
      <c r="F23" s="200"/>
      <c r="G23" s="200"/>
      <c r="H23" s="200"/>
      <c r="I23" s="201"/>
      <c r="J23" s="187"/>
    </row>
    <row r="24" spans="2:10" ht="20.100000000000001" customHeight="1">
      <c r="B24" s="185"/>
      <c r="C24" s="198"/>
      <c r="D24" s="199"/>
      <c r="E24" s="200"/>
      <c r="F24" s="200"/>
      <c r="G24" s="200"/>
      <c r="H24" s="200"/>
      <c r="I24" s="201"/>
      <c r="J24" s="187"/>
    </row>
    <row r="25" spans="2:10" ht="20.100000000000001" customHeight="1">
      <c r="B25" s="185"/>
      <c r="C25" s="198"/>
      <c r="D25" s="199"/>
      <c r="E25" s="200"/>
      <c r="F25" s="200"/>
      <c r="G25" s="200"/>
      <c r="H25" s="200"/>
      <c r="I25" s="201"/>
      <c r="J25" s="187"/>
    </row>
    <row r="26" spans="2:10" ht="20.100000000000001" customHeight="1">
      <c r="B26" s="185"/>
      <c r="C26" s="198"/>
      <c r="D26" s="199"/>
      <c r="E26" s="200"/>
      <c r="F26" s="200"/>
      <c r="G26" s="200"/>
      <c r="H26" s="200"/>
      <c r="I26" s="201"/>
      <c r="J26" s="187"/>
    </row>
    <row r="27" spans="2:10" ht="20.100000000000001" customHeight="1">
      <c r="B27" s="185"/>
      <c r="C27" s="202"/>
      <c r="D27" s="203"/>
      <c r="E27" s="204"/>
      <c r="F27" s="204"/>
      <c r="G27" s="204"/>
      <c r="H27" s="204"/>
      <c r="I27" s="205"/>
      <c r="J27" s="187"/>
    </row>
    <row r="28" spans="2:10" ht="27" customHeight="1">
      <c r="B28" s="185"/>
      <c r="C28" s="206"/>
      <c r="D28" s="206"/>
      <c r="E28" s="207" t="s">
        <v>77</v>
      </c>
      <c r="F28" s="208">
        <f>SUM(F9:F27)</f>
        <v>0</v>
      </c>
      <c r="G28" s="208">
        <f>SUM(G9:G27)</f>
        <v>0</v>
      </c>
      <c r="H28" s="208">
        <f>SUM(H9:H27)</f>
        <v>0</v>
      </c>
      <c r="I28" s="208">
        <f>SUM(I9:I27)</f>
        <v>0</v>
      </c>
      <c r="J28" s="187"/>
    </row>
    <row r="29" spans="2:10" ht="7.5" customHeight="1">
      <c r="B29" s="189"/>
      <c r="C29" s="190"/>
      <c r="D29" s="190"/>
      <c r="E29" s="190"/>
      <c r="F29" s="190"/>
      <c r="G29" s="190"/>
      <c r="H29" s="190"/>
      <c r="I29" s="190"/>
      <c r="J29" s="191"/>
    </row>
    <row r="30" spans="2:10" ht="15.95" customHeight="1"/>
    <row r="31" spans="2:10" ht="15.95" customHeight="1"/>
    <row r="32" spans="2:10" ht="15.95" customHeight="1"/>
    <row r="33" ht="15.95" customHeight="1"/>
    <row r="34" ht="15.95" customHeight="1"/>
  </sheetData>
  <sheetProtection password="DF55" sheet="1" objects="1" scenarios="1"/>
  <phoneticPr fontId="2" type="noConversion"/>
  <conditionalFormatting sqref="F28:I28">
    <cfRule type="cellIs" dxfId="47" priority="1" stopIfTrue="1" operator="equal">
      <formula>0</formula>
    </cfRule>
  </conditionalFormatting>
  <pageMargins left="0.74803149606299213" right="0.74803149606299213" top="0.39" bottom="0.25" header="0.25" footer="0.45"/>
  <pageSetup orientation="landscape" horizontalDpi="4294967292" r:id="rId1"/>
  <headerFooter alignWithMargins="0">
    <oddFooter>&amp;L&amp;F&amp;R&amp;A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Title</vt:lpstr>
      <vt:lpstr>How to use the Tool</vt:lpstr>
      <vt:lpstr>1. A-3 Example</vt:lpstr>
      <vt:lpstr>2.Guidelines</vt:lpstr>
      <vt:lpstr>3. Sample Assessment</vt:lpstr>
      <vt:lpstr>4. What information is needed</vt:lpstr>
      <vt:lpstr>5. Checklist</vt:lpstr>
      <vt:lpstr>6. ValueStreamMap</vt:lpstr>
      <vt:lpstr>7. ProcessAttributes</vt:lpstr>
      <vt:lpstr>8. WasteID</vt:lpstr>
      <vt:lpstr>9. OEE</vt:lpstr>
      <vt:lpstr>10. OEEchart</vt:lpstr>
      <vt:lpstr>11. Takttimegraph</vt:lpstr>
      <vt:lpstr>12. Takttimecalc</vt:lpstr>
      <vt:lpstr>13. ActionPlan</vt:lpstr>
      <vt:lpstr>14. Sample Future State</vt:lpstr>
      <vt:lpstr>Sheet1</vt:lpstr>
      <vt:lpstr>'10. OEEchart'!Print_Area</vt:lpstr>
      <vt:lpstr>'11. Takttimegraph'!Print_Area</vt:lpstr>
      <vt:lpstr>'13. ActionPlan'!Print_Area</vt:lpstr>
      <vt:lpstr>'6. ValueStreamMap'!Print_Area</vt:lpstr>
      <vt:lpstr>'7. ProcessAttributes'!Print_Area</vt:lpstr>
      <vt:lpstr>'8. WasteID'!Print_Area</vt:lpstr>
      <vt:lpstr>'9. OEE'!Print_Area</vt:lpstr>
      <vt:lpstr>Title!Print_Area</vt:lpstr>
      <vt:lpstr>'13. ActionPlan'!Print_Titles</vt:lpstr>
      <vt:lpstr>'14. Sample Future State'!Print_Titles</vt:lpstr>
      <vt:lpstr>'3. Sample Assessment'!Print_Titles</vt:lpstr>
      <vt:lpstr>'5. Checklist'!Print_Titles</vt:lpstr>
    </vt:vector>
  </TitlesOfParts>
  <Company>EaglePicher Energy Products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Geoffrey Lo</dc:creator>
  <cp:lastModifiedBy>GoA</cp:lastModifiedBy>
  <cp:lastPrinted>2010-05-28T20:11:46Z</cp:lastPrinted>
  <dcterms:created xsi:type="dcterms:W3CDTF">2007-10-01T17:15:07Z</dcterms:created>
  <dcterms:modified xsi:type="dcterms:W3CDTF">2010-09-03T17:37:54Z</dcterms:modified>
</cp:coreProperties>
</file>